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<sst xmlns="http://schemas.openxmlformats.org/spreadsheetml/2006/main" count="418" uniqueCount="363">
  <si>
    <t>к решению Думы города</t>
  </si>
  <si>
    <t>(тыс. руб.)</t>
  </si>
  <si>
    <t>Код бюджетной классификации</t>
  </si>
  <si>
    <t>Наименование</t>
  </si>
  <si>
    <t>000 1 00 00000 00 0000 000</t>
  </si>
  <si>
    <t>ДОХОДЫ</t>
  </si>
  <si>
    <t>000 1 01 00000 00 0000 000</t>
  </si>
  <si>
    <t>НАЛОГИ НА ПРИБЫЛЬ, ДОХОДЫ</t>
  </si>
  <si>
    <t>000 1 01 01000 01 0000 110</t>
  </si>
  <si>
    <t>НАЛОГ НА ПРИБЫЛЬ ОРГАНИЗАЦИЙ</t>
  </si>
  <si>
    <t>000 1 01 02000 01 0000 110</t>
  </si>
  <si>
    <t>182 1 01 02010 01 0000 110</t>
  </si>
  <si>
    <t>Налог на доходы  физических лиц с доходов, полученных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</si>
  <si>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</si>
  <si>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</si>
  <si>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</si>
  <si>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предпринимателей</t>
  </si>
  <si>
    <t>182 1 01 02022 01 0000 110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</si>
  <si>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</si>
  <si>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</si>
  <si>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</si>
  <si>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 xml:space="preserve">182 1 01 02040 01 0000 110 </t>
  </si>
  <si>
    <t>Налог на доходы физических лиц с доходов, полученных в виде выигрышей и призов, страховых выплат по договорам добровольного страхования жизни, заключенным на срок менее 5 лет, в части превышения сумм страховых взносов и т.д.</t>
  </si>
  <si>
    <t xml:space="preserve">182 1 01 02050 01 0000 110 </t>
  </si>
  <si>
    <t>Налог на доходы физических лиц, полученных в виде процентов по облигациям с ипотечным покрытием, эмитированным до 01.01.2007г.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</si>
  <si>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</si>
  <si>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</si>
  <si>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</si>
  <si>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</si>
  <si>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182 1 05 01010 01 0000 110</t>
  </si>
  <si>
    <t xml:space="preserve"> -ЕН (в качестве объекта налогообложения - ДОХОДЫ)</t>
  </si>
  <si>
    <t>182 1 05 01020 01 0000 110</t>
  </si>
  <si>
    <t xml:space="preserve"> -ЕН (в качестве объекта налогообложения - ДОХОДЫ, уменьшенные на сумму РАСХОДОВ)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</si>
  <si>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</si>
  <si>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</si>
  <si>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</si>
  <si>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</si>
  <si>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182 1 06 01000 00 0000 110</t>
  </si>
  <si>
    <t>Налог на имущество физических лиц, зачисляемый в бюджеты городских округов</t>
  </si>
  <si>
    <t xml:space="preserve">000 1 06 04000 02 0000 110 </t>
  </si>
  <si>
    <t xml:space="preserve">000 1 06 04011 02 0000 110 </t>
  </si>
  <si>
    <t xml:space="preserve"> -транспортный налог с организаций</t>
  </si>
  <si>
    <t xml:space="preserve">000 1 06 04012 02 0000 110 </t>
  </si>
  <si>
    <t xml:space="preserve"> -транспортный налог с физических лиц</t>
  </si>
  <si>
    <t>182 1 06 06000 04 0000 110</t>
  </si>
  <si>
    <t>Земельный налог</t>
  </si>
  <si>
    <t>182 1 06 06012 04 0000 110</t>
  </si>
  <si>
    <t xml:space="preserve"> -земельный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</si>
  <si>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182 1 06 06022 04 0000 110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</si>
  <si>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</si>
  <si>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182 1 06 06023 04 1000 110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</si>
  <si>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</si>
  <si>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</si>
  <si>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</si>
  <si>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</si>
  <si>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</si>
  <si>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</si>
  <si>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 xml:space="preserve"> -государственная пошлина делам, рассматриваемым в судах общей юрисдикции, мировыми судьями (за исключением гос.пошлины по делам, рассматриваемым Верховным Судом РФ)</t>
  </si>
  <si>
    <t>820 1 08 04000 01 0000 110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</si>
  <si>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</si>
  <si>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</si>
  <si>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</si>
  <si>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100 1 08 07140 01 0000 110</t>
  </si>
  <si>
    <t xml:space="preserve"> -госпошлина за регистрацию транспортных средств</t>
  </si>
  <si>
    <t>170 1 08 07140 01 0000 110</t>
  </si>
  <si>
    <t>188 1 08 07140 01 0000 110</t>
  </si>
  <si>
    <t>100 1 08 07160 01 0000 110</t>
  </si>
  <si>
    <t xml:space="preserve"> -госпошлина за выдачу ордера на квартиру</t>
  </si>
  <si>
    <t>020 1 08 07160 01 0000 110</t>
  </si>
  <si>
    <t>000 1 09 00000 00 0000 110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</si>
  <si>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</si>
  <si>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</si>
  <si>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</si>
  <si>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</si>
  <si>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 -сбор на нужды образовательных учреждений, взимаемые с юридических лиц</t>
  </si>
  <si>
    <t>000 1 09 07000 04 0000 110</t>
  </si>
  <si>
    <t>Прочие налоги и сборы (по отмененным местным налогам и сборам)</t>
  </si>
  <si>
    <t>182 1 09 07030 03 0000 110</t>
  </si>
  <si>
    <t xml:space="preserve"> -целевые сборы с граждан и предприятий, учреждений, организаций на содержание милиции, на благоустройство территорий, на нужды образования и др.цели</t>
  </si>
  <si>
    <t>182 1 09 07050 03 0000 110</t>
  </si>
  <si>
    <t xml:space="preserve"> -прочие местные налоги и сборы</t>
  </si>
  <si>
    <t>182 1 09 04050 04 0000 110</t>
  </si>
  <si>
    <t xml:space="preserve"> Земельный налог (по обязательствам, возникшим до 1 января 2006 года)</t>
  </si>
  <si>
    <t>182 1 09 03022 01 0000 110</t>
  </si>
  <si>
    <t>Платежи за добычу углеводородного сырья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</si>
  <si>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</si>
  <si>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</si>
  <si>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</si>
  <si>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 от прочих форм участия в капитале, находящихся в государственной и муниципальной собственности</t>
  </si>
  <si>
    <t>060 1 11 01040 04 0000 120</t>
  </si>
  <si>
    <t xml:space="preserve"> -дивиденды по акциям и доходы от прочих форм участия в капитале, находящихся в собственности городских округов</t>
  </si>
  <si>
    <t>000 1 11 03000 00 0000 120</t>
  </si>
  <si>
    <t>Проценты, полученные от предоставления бюджетных кредитов  внутри страны</t>
  </si>
  <si>
    <t>020 1 11 03040 04 0300 120</t>
  </si>
  <si>
    <t xml:space="preserve"> -проценты,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</si>
  <si>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</si>
  <si>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</si>
  <si>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020 1 11 05010 00 0060 120</t>
  </si>
  <si>
    <r>
      <t>Арендная плата за земли</t>
    </r>
    <r>
      <rPr>
        <i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</si>
  <si>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020 1 11 05012 04 0060 120</t>
  </si>
  <si>
    <t xml:space="preserve"> -арендная плата и поступления от продажи права на заключение договоров аренды за земли, предназначенные для целей жилищного строительства,  до разграничения государственной собственности на землю, зачисляемые в бюджеты городских округов</t>
  </si>
  <si>
    <t>020 1 11 05020 00 0000 120</t>
  </si>
  <si>
    <r>
      <t>Арендная плата за земли после разграничения</t>
    </r>
    <r>
      <rPr>
        <sz val="11"/>
        <rFont val="Times New Roman"/>
        <family val="1"/>
      </rPr>
      <t xml:space="preserve">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</si>
  <si>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020 1 11 05024 04 0060 120</t>
  </si>
  <si>
    <t xml:space="preserve"> -арендная плата и поступления от продажи права на заключение договоров аренды за земли, находящиеся в собственности городских округов</t>
  </si>
  <si>
    <t>060 1 11 05030 00 0000 120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</si>
  <si>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внебюджетнх фондов и созданных ими учреждений и в хозяйственном ведении федеральных государственных унитарных предприятий</t>
  </si>
  <si>
    <t>060 1 11 05034 04 0000 120</t>
  </si>
  <si>
    <t xml:space="preserve"> -доходы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</si>
  <si>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060 1 11 08040 00 0000 120</t>
  </si>
  <si>
    <r>
      <t>Прочие поступления от использования имущества</t>
    </r>
    <r>
      <rPr>
        <sz val="11"/>
        <rFont val="Times New Roman"/>
        <family val="1"/>
      </rPr>
      <t xml:space="preserve">, находщегося в государственной и муниципальной собственности </t>
    </r>
  </si>
  <si>
    <t>060 1 11 08044 04 0000 120</t>
  </si>
  <si>
    <t xml:space="preserve"> -прочие поступления от имущества, находящегося в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</si>
  <si>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</si>
  <si>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</si>
  <si>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</si>
  <si>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</si>
  <si>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</si>
  <si>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</si>
  <si>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</si>
  <si>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</si>
  <si>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060 1 14 01040 04 0000 410</t>
  </si>
  <si>
    <t xml:space="preserve"> -доходы бюджетов городских округов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</si>
  <si>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</si>
  <si>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</si>
  <si>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060 1 14 02030 04 0000 410</t>
  </si>
  <si>
    <t xml:space="preserve"> -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</si>
  <si>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060 1 14 02030 04 0000 440</t>
  </si>
  <si>
    <t xml:space="preserve"> - доходы от реализации иного имущества, находящегося в собственности городских округов ( в части реализации материальных запасов по указанному имуществу)</t>
  </si>
  <si>
    <t>188 1 14 03040 04 0000 410</t>
  </si>
  <si>
    <t xml:space="preserve"> -средства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</si>
  <si>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</si>
  <si>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</si>
  <si>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</si>
  <si>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</si>
  <si>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020 1 15 02040 04 0021 140</t>
  </si>
  <si>
    <t xml:space="preserve"> -платежи, взимаемые  организациями городских округов за выполнение определенных функций</t>
  </si>
  <si>
    <t>020 1 15 02040 04 0024 140</t>
  </si>
  <si>
    <t>020 1 15 02040 04 0025 140</t>
  </si>
  <si>
    <t>020 1 15 02040 04 0020 140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</si>
  <si>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</si>
  <si>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</si>
  <si>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</si>
  <si>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бюджеты)</t>
  </si>
  <si>
    <t>188 1 16 21030 01 0000 140</t>
  </si>
  <si>
    <t>322 1 16 21030 01 0000 140</t>
  </si>
  <si>
    <t>000 1 16 03000 00 0000 140</t>
  </si>
  <si>
    <t>Денежные взыскания (штрафы) за нарушение законодательства о налогах и сборах</t>
  </si>
  <si>
    <t>182 1 16 03010 01 0000 140</t>
  </si>
  <si>
    <t xml:space="preserve"> -денежные взыскания (штрафы) за нарушение законодательства о налогах и сборах, предусмотренные статьями 116, 117, 118, пунктами 1 2 статьи 120, статьями 125,126, 128, 129, 129.1, 132, 134, пунктом 2 статьи 135 и статьей 135.1 Налогового кодекса Российской Федерации</t>
  </si>
  <si>
    <t>182 1 16 03030 01 0000 140</t>
  </si>
  <si>
    <t xml:space="preserve"> -денежные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нарушениях</t>
  </si>
  <si>
    <t>000 1 16 90000 00 0000 140</t>
  </si>
  <si>
    <t>Прочие поступления от денежных взысканий (штрафов) и иных сумм в возмещение ущерба</t>
  </si>
  <si>
    <t>020 1 16 90030 00 0024 140</t>
  </si>
  <si>
    <t xml:space="preserve"> -прочие поступления от денежных взысканий (штрафов) и иных сумм в возмещение ущерба, зачисляемые в местные бюджеты</t>
  </si>
  <si>
    <t>020 1 16 90030 00 0029 140</t>
  </si>
  <si>
    <t>106 1 16 90030 00 0000 140</t>
  </si>
  <si>
    <t>140 1 16 90030 00 0000 140</t>
  </si>
  <si>
    <t>141 1 16 90030 00 0000 140</t>
  </si>
  <si>
    <t>177 1 16 90030 00 0000 140</t>
  </si>
  <si>
    <t>182 1 16 90030 00 0000 140</t>
  </si>
  <si>
    <t>188 1 16 90030 00 0000 140</t>
  </si>
  <si>
    <t>192 1 16 90030 00 0000 140</t>
  </si>
  <si>
    <t>498 1 16 90030 00 0000 140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</si>
  <si>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</si>
  <si>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</si>
  <si>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</si>
  <si>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 xml:space="preserve"> -денежные взыскания (штрафы) за нарушение законодательства о применении контр.-касс.техники при осуществлении наличных денежных расчетов и (или) рассчетов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</si>
  <si>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</si>
  <si>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</si>
  <si>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</si>
  <si>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</si>
  <si>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000 1 16 25000 01 0000 140</t>
  </si>
  <si>
    <t>Денежные взыскания (штрафы) за нарушение законодательства в области охраны окружающей среды</t>
  </si>
  <si>
    <t>001 1 16 25060 01 0000 140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</si>
  <si>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</si>
  <si>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</si>
  <si>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</si>
  <si>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000 1 16 27000 01 0000 140</t>
  </si>
  <si>
    <t>Денежные взыскания (штрафы) за нарушение Федерального закона "О пожарной безопасности"</t>
  </si>
  <si>
    <t>000 1 17 00000 00 0000 180</t>
  </si>
  <si>
    <t>ПРОЧИЕ НЕНАЛОГОВЫЕ ДОХОДЫ</t>
  </si>
  <si>
    <t>000 1 17 01000 00 0000 180</t>
  </si>
  <si>
    <t>Невыясненные поступления</t>
  </si>
  <si>
    <t>182 1 17 01040 04 0000 180</t>
  </si>
  <si>
    <t xml:space="preserve"> -невыясненные поступления, зачисляемые в бюджеты городских округов</t>
  </si>
  <si>
    <t>020 1 17 01040 04 0300 180</t>
  </si>
  <si>
    <t>000 1 17 05000 00 0000 180</t>
  </si>
  <si>
    <t>Прочие неналоговые доходы</t>
  </si>
  <si>
    <t>020 1 17 05040 04 0300 180</t>
  </si>
  <si>
    <t xml:space="preserve"> - прочие неналоговые доходы  бюджетов городских округов</t>
  </si>
  <si>
    <t>000 1 19 00000 00 0000 151</t>
  </si>
  <si>
    <t>ВОЗВРАТ ОСТАТКОВ СУБСИДИЙ И СУБВЕНЦИЙ ПРОШЛЫХ ЛЕТ</t>
  </si>
  <si>
    <t>Итого собственных доходов</t>
  </si>
  <si>
    <t>000 2 00 00000 00 0000 000</t>
  </si>
  <si>
    <t>БЕЗВОЗМЕЗДНЫЕ ПЕРЕЧИСЛЕНИЯ</t>
  </si>
  <si>
    <t>Дотации - всего, в том числе:</t>
  </si>
  <si>
    <t>000 2 02 01001 00 0000 151</t>
  </si>
  <si>
    <t>Дотации на выравнивание уровня бюджетной обеспеченности</t>
  </si>
  <si>
    <t>020 2 02 01001 04 0000 151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</si>
  <si>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муниципальных районов(городских округов)</t>
    </r>
  </si>
  <si>
    <t>020 2 02 01001 10 0000 151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</si>
  <si>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поселений</t>
    </r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</si>
  <si>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</si>
  <si>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</si>
  <si>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</si>
  <si>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в том числе:</t>
  </si>
  <si>
    <t>Бюджет автономного округа - всего</t>
  </si>
  <si>
    <t>Федеральный бюджет - всего</t>
  </si>
  <si>
    <t>Субсидии местным бюджетам на реализацию отдельных госполномочий - всего</t>
  </si>
  <si>
    <t>Субвенции местным бюджетам из Регионального фонда компенсаций на реализацию отдельных полномочий в области образования</t>
  </si>
  <si>
    <t>020 2 02 03024 04 0301 151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</si>
  <si>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</si>
  <si>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020 2 02 03024 04 0302 151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</si>
  <si>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</si>
  <si>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020 2 02 03024 04 0303 151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</si>
  <si>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</si>
  <si>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020 2 02 03027 04 0000 151</t>
  </si>
  <si>
    <t>020 2 02 03026 04 0000 151</t>
  </si>
  <si>
    <t>020 2 02 03020 02 0300 151</t>
  </si>
  <si>
    <t xml:space="preserve"> -на повышение оплаты труда на основании решений, принятых органами власти автономного округа</t>
  </si>
  <si>
    <t>020 2 02 03021 04 0371 151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</si>
  <si>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</si>
  <si>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020 2 02 03024 04 0310 151</t>
  </si>
  <si>
    <t xml:space="preserve"> -на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</si>
  <si>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020 2 02 03024 04 0312 151</t>
  </si>
  <si>
    <t xml:space="preserve"> - на осуществление деятельности по опеке и попечительству</t>
  </si>
  <si>
    <t>020 2 02 03024 04 0305 151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</si>
  <si>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</si>
  <si>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>020 2 02 03021 04 0370 151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</si>
  <si>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</si>
  <si>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020 2 02 03020 04 0000 151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</si>
  <si>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</si>
  <si>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</si>
  <si>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0202 02 03024 04 0306 151</t>
  </si>
  <si>
    <t xml:space="preserve"> -на бесплатное изготовление и ремонт зубных протезов</t>
  </si>
  <si>
    <t>020 2 02 03024 04 0307 151</t>
  </si>
  <si>
    <t xml:space="preserve"> -на обеспечение бесплатными молочными продуктами питания детей до трех лет                                                          , в т.ч.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</si>
  <si>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</si>
  <si>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020 2 02 03022 04 0000 151</t>
  </si>
  <si>
    <t xml:space="preserve"> -на предоставление гражданам субсидий на оплату жилого помещения и коммунальных услуг</t>
  </si>
  <si>
    <t>020 2 02 03024 04 0309 151</t>
  </si>
  <si>
    <t xml:space="preserve"> -на выполнение полномочий по государственной регистрации актов гражданского состояния</t>
  </si>
  <si>
    <t>020 2 02 03024 04 0311 151</t>
  </si>
  <si>
    <t>020 2 02 03030 04 0000 151</t>
  </si>
  <si>
    <t xml:space="preserve"> -на обеспечение жильем отдельных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"Житель блокадного Ленинграда", лиц, работавших на военных объектах в период ВОВ, ветеранов боевых действий, инвалидов и семей, имеющих детей-инвалидов</t>
  </si>
  <si>
    <t>020 2 02 03007 04 0000 151</t>
  </si>
  <si>
    <t xml:space="preserve"> -на составление (изменение, дополнение) списков кандидатов в присяжные заседатели федеральных судов общей юрисдикции</t>
  </si>
  <si>
    <t>020 2 02 03015 04 0000 151</t>
  </si>
  <si>
    <t xml:space="preserve"> - на осуществление полномочий по первичному воинскому учету на территориях, где отсутствуют военные комиссариаты</t>
  </si>
  <si>
    <t>020 2 02 02044 04 0000 151</t>
  </si>
  <si>
    <t xml:space="preserve"> -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</si>
  <si>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Иные безвозмездные и безвозвратные перечисления</t>
  </si>
  <si>
    <t>020 2 02 02053 04 0000 151</t>
  </si>
  <si>
    <t xml:space="preserve"> -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</si>
  <si>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020 2 02 02025 04 0000 151</t>
  </si>
  <si>
    <t xml:space="preserve">Средства  бюджетов  субъектов  Российской  Федерации,     получаемые по взаимным расчетам, в том  числе  компенсации дополнительных  расходов, возникших  в  результате  решений,  принятых  органами  государственной власти  </t>
  </si>
  <si>
    <t>020 2 02 01999 04 0000 151</t>
  </si>
  <si>
    <t xml:space="preserve"> -дотации на развитие общественной инфраструктуры и реализации приоритетных направлений развития муниципальных образований</t>
  </si>
  <si>
    <t>020 2 02 01003 04 0000 151</t>
  </si>
  <si>
    <r>
      <t xml:space="preserve">Дотации бюджетам городских округов на поддержку мер по обеспечению сбалансированности бюджетов (Дотация из </t>
    </r>
    <r>
      <rPr>
        <b/>
        <i/>
        <sz val="11"/>
        <rFont val="Times New Roman"/>
        <family val="1"/>
      </rPr>
      <t>Регионального фонда сбалансированности местных бюджетов</t>
    </r>
    <r>
      <rPr>
        <sz val="11"/>
        <rFont val="Times New Roman"/>
        <family val="1"/>
      </rPr>
      <t>)</t>
    </r>
  </si>
  <si>
    <t>020 2 02 02190 04 0000 151
(старый)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</si>
  <si>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</si>
  <si>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020 2 02 02093 04 0300 151
(старый)</t>
  </si>
  <si>
    <t>Субвенции бюджетам городских округов на осуществление полномочий по подготовке и проведению сельхозпереписи</t>
  </si>
  <si>
    <t>020 2 02 02028 04 0372 151</t>
  </si>
  <si>
    <t xml:space="preserve"> -субвенции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</si>
  <si>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020 2 02 04240 04 0000 151
(старый)</t>
  </si>
  <si>
    <t xml:space="preserve"> -субсидии на предоставление субсидий молодым семьям для приобретения жилья </t>
  </si>
  <si>
    <t>020 2 02 04005 04 0000 151</t>
  </si>
  <si>
    <t>Субсидии из Регионального фонда софинансирования расходов (до 2008 года РФМР) - всего</t>
  </si>
  <si>
    <t>020 2 02 02077 04 0320 151</t>
  </si>
  <si>
    <t>Программа "Развитие и модернизация жилищно-коммунального комплекса Ханты-Мансийского автономного округа - Югры на 2005 - 2012 годы"</t>
  </si>
  <si>
    <t>020 2 02 02999 04 0321 151</t>
  </si>
  <si>
    <t xml:space="preserve"> -подпрограмма "Обеспечение качественной питьевой водой населения Ханты-Мансийского автономного округа - Югры"</t>
  </si>
  <si>
    <t xml:space="preserve"> - подпрограмма "Реконструкция и развитие объектов теплоснабжения населенных пунктов Ханты-Мансийского автономного округа - Югры"</t>
  </si>
  <si>
    <t>020 2 02 02077 04 0330 151</t>
  </si>
  <si>
    <t>Программа "Улучшение жилищных условий населения Ханты - Мансийского автономного округа - Югры" на 2005-2015 годы</t>
  </si>
  <si>
    <t xml:space="preserve"> -подпрограмма "Обеспечение жильем граждан, проживающих в жилых помещениях, непригодных для проживания"</t>
  </si>
  <si>
    <t>020 2 02 02077 04 0332 151</t>
  </si>
  <si>
    <t xml:space="preserve"> -подпрограмма "Доступное жилье молодым"</t>
  </si>
  <si>
    <t>020 2 02 02077 04 0333 151</t>
  </si>
  <si>
    <t xml:space="preserve"> -подпрограмма "Обеспечение жилыми помещениями граждан из числа коренных малочисленных народов в Ханты -Мансийском автономном округе - Югре"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</si>
  <si>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</si>
  <si>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 -подпрограмма "Проектирование и строительство инженерных сетей"</t>
  </si>
  <si>
    <t>020 2 02 04004 04 0382 151</t>
  </si>
  <si>
    <t>Непрограммные инвестиции</t>
  </si>
  <si>
    <t>020 2 02 02077 04 0360 151</t>
  </si>
  <si>
    <t>020 2 02 02077 04 0361 151</t>
  </si>
  <si>
    <t>020 2 02 02024 04 0000 151</t>
  </si>
  <si>
    <t>Субсидии местным бюджетам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</si>
  <si>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Субсидии гражданам на строительство и приобретение жилья</t>
  </si>
  <si>
    <t>Строительство инженерных сетей - подготовка площадок под строительство жилых домов</t>
  </si>
  <si>
    <t>020 2 02 02068 04 0000 151</t>
  </si>
  <si>
    <t>Субсидии на софинансирование социальных расходов</t>
  </si>
  <si>
    <t>000 2 07 04000 00 0000 180</t>
  </si>
  <si>
    <t>ПРОЧИЕ БЕЗВОЗМЕЗДНЫЕ ПОСТУПЛЕНИЯ</t>
  </si>
  <si>
    <t>020 2 07 04000 04 0000 180</t>
  </si>
  <si>
    <t>Прочие безвозмездные поступления в бюджеты городских округов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</si>
  <si>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</si>
  <si>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</si>
  <si>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</si>
  <si>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Справочно</t>
  </si>
  <si>
    <t>Итого (собственные средства+дотации)</t>
  </si>
  <si>
    <t>Субвенции</t>
  </si>
  <si>
    <t>Средства по взаимным расчетам</t>
  </si>
  <si>
    <t>Субсидии</t>
  </si>
  <si>
    <t>Прочие безвозмездные поступления</t>
  </si>
  <si>
    <t>Предпринимательская дестельность</t>
  </si>
  <si>
    <t>Всего доходов</t>
  </si>
  <si>
    <t xml:space="preserve">контрольная </t>
  </si>
  <si>
    <t>откл.</t>
  </si>
  <si>
    <t>Примечание</t>
  </si>
  <si>
    <t>Информация о фактических поступлениях от предпринимательской деятельности за 2004-2005 гг - данные УИБ (исх от 23.06.2006 №4)</t>
  </si>
  <si>
    <t>Информация о проектных поступлениях 2007 - согласованные с Департаментом финансов</t>
  </si>
  <si>
    <t>000 3 00 00000 00 0000 151</t>
  </si>
  <si>
    <t>БЕЗВОЗМЕЗДНЫЕ ПОСТУПЛЕНИЯ ОТ ПРЕДПРИНИМАТЕЛЬСКОЙ И ИНОЙ ПРИНОСЯЩЕЙ ДОХОД ДЕЯТЕЛЬНОСТИ</t>
  </si>
  <si>
    <t>Доходы бюджета города Покачи на 2009 год</t>
  </si>
  <si>
    <t>Налог на доходы физических лиц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</si>
  <si>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</si>
  <si>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государственых и муниципальных унитарных предприятий, в том числе казенных)</t>
  </si>
  <si>
    <t xml:space="preserve"> Субсидии муниципальным образованиям на комплектование книжных фондов библиотек муниципальных образований 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</si>
  <si>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</si>
  <si>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Субсидии местным бюджетам для частичного финансирования расходов на повышение заработной платы работникам бюджетной сферы и муниципальным служащим</t>
  </si>
  <si>
    <t>Подпрограмма "Развитие материально-технической базы учреждений культуры Ханты-Мансийского автономного округа - Югры"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</si>
  <si>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</si>
  <si>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Программа "Развитие материально-технической базы дошкольных образовательных учреждений в Ханты-Мансийском автономном округе-Югре на 2007-2010 годы" на 2008 год</t>
  </si>
  <si>
    <t xml:space="preserve"> -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</si>
  <si>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- на выплату денежных средств на содержание ребенка в семье опекуна, 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</si>
  <si>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 -на образование и организацию деятельности комиссий по делам несовершеннолетних и защите их прав</t>
  </si>
  <si>
    <t xml:space="preserve"> - на создание о обеспечение деятельности административных комиссий</t>
  </si>
  <si>
    <t>020 2 02 03024 04 0313 151</t>
  </si>
  <si>
    <t xml:space="preserve"> - на реализацию программы "Социально - экономическое развитие коренных малочисленных народов Севера Ханты - Мансийского автономного округа - Югры"</t>
  </si>
  <si>
    <t>020 2 02 03003 04 0379 151</t>
  </si>
  <si>
    <t>020 2 02 03003 04 0378 151</t>
  </si>
  <si>
    <t>020 2 02 02077 04 0335 151</t>
  </si>
  <si>
    <t>020 2 02 02077 04 0334 151</t>
  </si>
  <si>
    <t>020 2 02 02077 04 0331 151</t>
  </si>
  <si>
    <t>020 2 02 02077 04 0362 151</t>
  </si>
  <si>
    <t>Транспортный налог</t>
  </si>
  <si>
    <t>020 2 02 02999 04 0000 151</t>
  </si>
  <si>
    <t>2009 год  по решению Думы от 18.12.2009 №134</t>
  </si>
  <si>
    <t>Уточнение</t>
  </si>
  <si>
    <t>2009 год</t>
  </si>
  <si>
    <t xml:space="preserve"> -на выплату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</si>
  <si>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020 2 02 03029 04 0379 151</t>
  </si>
  <si>
    <t>020 2 02 03029 04 0378 151</t>
  </si>
  <si>
    <t>020 2 02 03024 04 0000 151</t>
  </si>
  <si>
    <t xml:space="preserve"> - по информационному обеспечению общеобразовательных учреждений</t>
  </si>
  <si>
    <t>Прочие межбюджетные трансферты, передаваемые бюджетам городских округов</t>
  </si>
  <si>
    <t>020 2 02 04999 04 0000 151</t>
  </si>
  <si>
    <t xml:space="preserve">Приложение 1 </t>
  </si>
  <si>
    <t>21 2 02 03070 04 0000 151</t>
  </si>
  <si>
    <t xml:space="preserve"> -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</si>
  <si>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020 2 02 03055 04 0308 151</t>
  </si>
  <si>
    <t>000 1 13 00000 00 0000 000</t>
  </si>
  <si>
    <t>ДОХОДЫ ОТ ОКАЗАНИЯ ПЛАТНЫХ УСЛУГ И КОМПЕНСАЦИИ ЗАТРАТ ГОСУДАРСТВА</t>
  </si>
  <si>
    <t>000 1 14 06000 00 0000 430</t>
  </si>
  <si>
    <t xml:space="preserve">Доходы    от    продажи     земельных участков, находящихся в государственной    и  муниципальной собственности (за исключением земельных     участков     автономных учреждений)
</t>
  </si>
  <si>
    <t>Прочие  доходы  от  оказания  платных услуг и компенсации  затрат государства</t>
  </si>
  <si>
    <t>020 1 13 03000 04 0000 130</t>
  </si>
  <si>
    <t>от   26.06.2009  №  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</si>
</sst>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"/>
    <numFmt numFmtId="166" formatCode="000\.00\.00"/>
  </numFmts>
  <fonts count="44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1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i/>
      <sz val="10"/>
      <name val="Times New Roman"/>
      <family val="1"/>
    </font>
    <font>
      <b/>
      <i/>
      <sz val="11"/>
      <color indexed="62"/>
      <name val="Times New Roman"/>
      <family val="1"/>
    </font>
    <font>
      <strike/>
      <sz val="11"/>
      <name val="Times New Roman"/>
      <family val="1"/>
    </font>
    <font>
      <strike/>
      <sz val="10"/>
      <name val="Times New Roman"/>
      <family val="1"/>
    </font>
    <font>
      <b/>
      <sz val="11"/>
      <color indexed="56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horizontal="right"/>
      <protection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3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left" vertical="top"/>
      <protection/>
    </xf>
    <xf numFmtId="3" fontId="19" fillId="0" borderId="0" xfId="0" applyNumberFormat="1" applyFont="1" applyFill="1" applyAlignment="1">
      <alignment horizontal="center"/>
    </xf>
    <xf numFmtId="0" fontId="25" fillId="0" borderId="10" xfId="53" applyFont="1" applyFill="1" applyBorder="1" applyAlignment="1">
      <alignment vertical="top"/>
      <protection/>
    </xf>
    <xf numFmtId="0" fontId="19" fillId="0" borderId="10" xfId="0" applyFont="1" applyFill="1" applyBorder="1" applyAlignment="1">
      <alignment horizontal="center"/>
    </xf>
    <xf numFmtId="0" fontId="26" fillId="0" borderId="10" xfId="53" applyFont="1" applyFill="1" applyBorder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0" fontId="26" fillId="0" borderId="11" xfId="53" applyFont="1" applyFill="1" applyBorder="1" applyAlignment="1">
      <alignment horizontal="left" vertical="top"/>
      <protection/>
    </xf>
    <xf numFmtId="0" fontId="28" fillId="0" borderId="10" xfId="53" applyFont="1" applyFill="1" applyBorder="1" applyAlignment="1">
      <alignment horizontal="left" vertical="top" wrapText="1"/>
      <protection/>
    </xf>
    <xf numFmtId="0" fontId="28" fillId="0" borderId="10" xfId="53" applyFont="1" applyFill="1" applyBorder="1" applyAlignment="1">
      <alignment horizontal="left" vertical="top"/>
      <protection/>
    </xf>
    <xf numFmtId="0" fontId="29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center"/>
      <protection/>
    </xf>
    <xf numFmtId="0" fontId="28" fillId="0" borderId="10" xfId="53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center" vertical="top"/>
    </xf>
    <xf numFmtId="0" fontId="32" fillId="0" borderId="10" xfId="53" applyFont="1" applyFill="1" applyBorder="1" applyAlignment="1">
      <alignment horizontal="left" vertical="top" wrapText="1"/>
      <protection/>
    </xf>
    <xf numFmtId="0" fontId="25" fillId="0" borderId="10" xfId="53" applyFont="1" applyFill="1" applyBorder="1" applyAlignment="1">
      <alignment horizontal="left" vertical="center"/>
      <protection/>
    </xf>
    <xf numFmtId="0" fontId="25" fillId="0" borderId="0" xfId="53" applyFont="1" applyFill="1" applyBorder="1" applyAlignment="1">
      <alignment horizontal="left" vertical="top"/>
      <protection/>
    </xf>
    <xf numFmtId="0" fontId="25" fillId="0" borderId="0" xfId="53" applyFont="1" applyFill="1" applyBorder="1" applyAlignment="1">
      <alignment horizontal="right" vertical="top" wrapText="1"/>
      <protection/>
    </xf>
    <xf numFmtId="3" fontId="26" fillId="0" borderId="0" xfId="0" applyNumberFormat="1" applyFont="1" applyFill="1" applyAlignment="1">
      <alignment horizontal="center"/>
    </xf>
    <xf numFmtId="0" fontId="34" fillId="0" borderId="10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/>
      <protection/>
    </xf>
    <xf numFmtId="0" fontId="25" fillId="0" borderId="10" xfId="53" applyFont="1" applyFill="1" applyBorder="1" applyAlignment="1">
      <alignment horizontal="left" vertical="top"/>
      <protection/>
    </xf>
    <xf numFmtId="3" fontId="24" fillId="0" borderId="10" xfId="53" applyNumberFormat="1" applyFont="1" applyFill="1" applyBorder="1" applyAlignment="1">
      <alignment horizontal="left" vertical="top" wrapText="1"/>
      <protection/>
    </xf>
    <xf numFmtId="3" fontId="19" fillId="0" borderId="10" xfId="53" applyNumberFormat="1" applyFont="1" applyFill="1" applyBorder="1" applyAlignment="1">
      <alignment horizontal="left" vertical="top" wrapText="1"/>
      <protection/>
    </xf>
    <xf numFmtId="0" fontId="3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3" fontId="26" fillId="0" borderId="10" xfId="53" applyNumberFormat="1" applyFont="1" applyFill="1" applyBorder="1" applyAlignment="1">
      <alignment horizontal="left" vertical="top" wrapText="1"/>
      <protection/>
    </xf>
    <xf numFmtId="3" fontId="36" fillId="0" borderId="10" xfId="53" applyNumberFormat="1" applyFont="1" applyFill="1" applyBorder="1" applyAlignment="1">
      <alignment horizontal="left" vertical="top" wrapText="1"/>
      <protection/>
    </xf>
    <xf numFmtId="3" fontId="34" fillId="0" borderId="10" xfId="53" applyNumberFormat="1" applyFont="1" applyFill="1" applyBorder="1" applyAlignment="1">
      <alignment horizontal="left" vertical="top" wrapText="1"/>
      <protection/>
    </xf>
    <xf numFmtId="3" fontId="37" fillId="0" borderId="10" xfId="53" applyNumberFormat="1" applyFont="1" applyFill="1" applyBorder="1" applyAlignment="1">
      <alignment horizontal="left" vertical="center" wrapText="1"/>
      <protection/>
    </xf>
    <xf numFmtId="3" fontId="25" fillId="0" borderId="10" xfId="53" applyNumberFormat="1" applyFont="1" applyFill="1" applyBorder="1" applyAlignment="1">
      <alignment horizontal="left" vertical="center"/>
      <protection/>
    </xf>
    <xf numFmtId="3" fontId="38" fillId="0" borderId="10" xfId="53" applyNumberFormat="1" applyFont="1" applyFill="1" applyBorder="1" applyAlignment="1">
      <alignment horizontal="center" vertical="center" wrapText="1"/>
      <protection/>
    </xf>
    <xf numFmtId="2" fontId="26" fillId="0" borderId="0" xfId="0" applyNumberFormat="1" applyFont="1" applyFill="1" applyAlignment="1">
      <alignment horizontal="center" vertical="top"/>
    </xf>
    <xf numFmtId="2" fontId="26" fillId="0" borderId="0" xfId="0" applyNumberFormat="1" applyFont="1" applyFill="1" applyAlignment="1">
      <alignment horizontal="left" vertical="top"/>
    </xf>
    <xf numFmtId="2" fontId="19" fillId="0" borderId="0" xfId="0" applyNumberFormat="1" applyFont="1" applyFill="1" applyAlignment="1">
      <alignment horizontal="center" vertical="top"/>
    </xf>
    <xf numFmtId="0" fontId="26" fillId="0" borderId="10" xfId="53" applyFont="1" applyFill="1" applyBorder="1" applyAlignment="1">
      <alignment horizontal="right" vertical="top"/>
      <protection/>
    </xf>
    <xf numFmtId="0" fontId="33" fillId="0" borderId="10" xfId="53" applyFont="1" applyFill="1" applyBorder="1" applyAlignment="1">
      <alignment horizontal="center" vertical="top" wrapText="1"/>
      <protection/>
    </xf>
    <xf numFmtId="3" fontId="26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left"/>
    </xf>
    <xf numFmtId="3" fontId="26" fillId="0" borderId="12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3" fillId="0" borderId="13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4" fillId="0" borderId="13" xfId="53" applyFont="1" applyFill="1" applyBorder="1" applyAlignment="1">
      <alignment horizontal="left" vertical="top" wrapText="1"/>
      <protection/>
    </xf>
    <xf numFmtId="1" fontId="26" fillId="0" borderId="14" xfId="53" applyNumberFormat="1" applyFont="1" applyFill="1" applyBorder="1" applyAlignment="1">
      <alignment horizontal="left" vertical="top" wrapText="1"/>
      <protection/>
    </xf>
    <xf numFmtId="1" fontId="28" fillId="0" borderId="13" xfId="53" applyNumberFormat="1" applyFont="1" applyFill="1" applyBorder="1" applyAlignment="1">
      <alignment horizontal="left" vertical="top" wrapText="1" indent="1"/>
      <protection/>
    </xf>
    <xf numFmtId="1" fontId="26" fillId="0" borderId="13" xfId="53" applyNumberFormat="1" applyFont="1" applyFill="1" applyBorder="1" applyAlignment="1">
      <alignment horizontal="left" vertical="top" wrapText="1"/>
      <protection/>
    </xf>
    <xf numFmtId="1" fontId="26" fillId="0" borderId="15" xfId="53" applyNumberFormat="1" applyFont="1" applyFill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1" fontId="28" fillId="0" borderId="13" xfId="53" applyNumberFormat="1" applyFont="1" applyFill="1" applyBorder="1" applyAlignment="1">
      <alignment horizontal="left" vertical="center" wrapText="1"/>
      <protection/>
    </xf>
    <xf numFmtId="0" fontId="31" fillId="0" borderId="13" xfId="53" applyFont="1" applyFill="1" applyBorder="1" applyAlignment="1">
      <alignment horizontal="left" vertical="top" wrapText="1"/>
      <protection/>
    </xf>
    <xf numFmtId="0" fontId="28" fillId="0" borderId="13" xfId="53" applyFont="1" applyFill="1" applyBorder="1" applyAlignment="1">
      <alignment horizontal="left" vertical="top" wrapText="1"/>
      <protection/>
    </xf>
    <xf numFmtId="0" fontId="33" fillId="0" borderId="13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left" vertical="top" wrapText="1"/>
      <protection/>
    </xf>
    <xf numFmtId="0" fontId="25" fillId="0" borderId="13" xfId="53" applyFont="1" applyFill="1" applyBorder="1" applyAlignment="1">
      <alignment horizontal="left" vertical="top"/>
      <protection/>
    </xf>
    <xf numFmtId="0" fontId="35" fillId="0" borderId="13" xfId="53" applyFont="1" applyFill="1" applyBorder="1" applyAlignment="1">
      <alignment horizontal="left" vertical="top"/>
      <protection/>
    </xf>
    <xf numFmtId="3" fontId="24" fillId="0" borderId="13" xfId="53" applyNumberFormat="1" applyFont="1" applyFill="1" applyBorder="1" applyAlignment="1">
      <alignment horizontal="left" vertical="top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horizontal="center" vertical="center"/>
    </xf>
    <xf numFmtId="3" fontId="24" fillId="0" borderId="16" xfId="53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right" vertical="center"/>
    </xf>
    <xf numFmtId="164" fontId="35" fillId="0" borderId="16" xfId="53" applyNumberFormat="1" applyFont="1" applyFill="1" applyBorder="1" applyAlignment="1">
      <alignment horizontal="right" vertical="center"/>
      <protection/>
    </xf>
    <xf numFmtId="3" fontId="24" fillId="0" borderId="16" xfId="53" applyNumberFormat="1" applyFont="1" applyFill="1" applyBorder="1" applyAlignment="1">
      <alignment horizontal="right" vertical="center" wrapText="1"/>
      <protection/>
    </xf>
    <xf numFmtId="164" fontId="35" fillId="0" borderId="16" xfId="53" applyNumberFormat="1" applyFont="1" applyFill="1" applyBorder="1" applyAlignment="1">
      <alignment horizontal="right" vertical="center" wrapText="1"/>
      <protection/>
    </xf>
    <xf numFmtId="0" fontId="26" fillId="0" borderId="16" xfId="53" applyFont="1" applyFill="1" applyBorder="1" applyAlignment="1">
      <alignment horizontal="left" vertical="top" wrapText="1"/>
      <protection/>
    </xf>
    <xf numFmtId="0" fontId="13" fillId="0" borderId="16" xfId="53" applyFont="1" applyFill="1" applyBorder="1" applyAlignment="1">
      <alignment horizontal="left" vertical="top"/>
      <protection/>
    </xf>
    <xf numFmtId="164" fontId="19" fillId="0" borderId="16" xfId="0" applyNumberFormat="1" applyFont="1" applyFill="1" applyBorder="1" applyAlignment="1">
      <alignment horizontal="center"/>
    </xf>
    <xf numFmtId="164" fontId="26" fillId="0" borderId="16" xfId="0" applyNumberFormat="1" applyFont="1" applyFill="1" applyBorder="1" applyAlignment="1">
      <alignment horizontal="right" vertical="center"/>
    </xf>
    <xf numFmtId="0" fontId="42" fillId="0" borderId="10" xfId="53" applyFont="1" applyFill="1" applyBorder="1" applyAlignment="1">
      <alignment vertical="top"/>
      <protection/>
    </xf>
    <xf numFmtId="0" fontId="42" fillId="0" borderId="13" xfId="53" applyFont="1" applyFill="1" applyBorder="1" applyAlignment="1">
      <alignment horizontal="left" vertical="top"/>
      <protection/>
    </xf>
    <xf numFmtId="3" fontId="42" fillId="0" borderId="16" xfId="53" applyNumberFormat="1" applyFont="1" applyFill="1" applyBorder="1" applyAlignment="1" applyProtection="1">
      <alignment horizontal="right" vertical="center"/>
      <protection locked="0"/>
    </xf>
    <xf numFmtId="164" fontId="42" fillId="0" borderId="16" xfId="53" applyNumberFormat="1" applyFont="1" applyFill="1" applyBorder="1" applyAlignment="1" applyProtection="1">
      <alignment horizontal="right" vertical="center"/>
      <protection locked="0"/>
    </xf>
    <xf numFmtId="0" fontId="42" fillId="0" borderId="13" xfId="53" applyFont="1" applyFill="1" applyBorder="1" applyAlignment="1">
      <alignment horizontal="left" vertical="top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42" fillId="0" borderId="13" xfId="53" applyFont="1" applyFill="1" applyBorder="1" applyAlignment="1">
      <alignment horizontal="left" vertical="center" wrapText="1"/>
      <protection/>
    </xf>
    <xf numFmtId="3" fontId="42" fillId="0" borderId="16" xfId="0" applyNumberFormat="1" applyFont="1" applyFill="1" applyBorder="1" applyAlignment="1">
      <alignment horizontal="right" vertical="center"/>
    </xf>
    <xf numFmtId="0" fontId="42" fillId="0" borderId="10" xfId="53" applyFont="1" applyFill="1" applyBorder="1" applyAlignment="1">
      <alignment horizontal="left" vertical="top"/>
      <protection/>
    </xf>
    <xf numFmtId="3" fontId="42" fillId="0" borderId="13" xfId="53" applyNumberFormat="1" applyFont="1" applyFill="1" applyBorder="1" applyAlignment="1">
      <alignment horizontal="left" vertical="top" wrapText="1"/>
      <protection/>
    </xf>
    <xf numFmtId="164" fontId="42" fillId="0" borderId="16" xfId="53" applyNumberFormat="1" applyFont="1" applyFill="1" applyBorder="1" applyAlignment="1">
      <alignment horizontal="right" vertical="center" wrapText="1"/>
      <protection/>
    </xf>
    <xf numFmtId="3" fontId="42" fillId="0" borderId="16" xfId="53" applyNumberFormat="1" applyFont="1" applyFill="1" applyBorder="1" applyAlignment="1">
      <alignment horizontal="right" vertical="center" wrapText="1"/>
      <protection/>
    </xf>
    <xf numFmtId="3" fontId="25" fillId="0" borderId="13" xfId="53" applyNumberFormat="1" applyFont="1" applyFill="1" applyBorder="1" applyAlignment="1">
      <alignment horizontal="center" vertical="center" wrapText="1"/>
      <protection/>
    </xf>
    <xf numFmtId="164" fontId="25" fillId="0" borderId="16" xfId="53" applyNumberFormat="1" applyFont="1" applyFill="1" applyBorder="1" applyAlignment="1" applyProtection="1">
      <alignment horizontal="right" vertical="center" wrapText="1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41" fillId="0" borderId="16" xfId="53" applyFont="1" applyFill="1" applyBorder="1" applyAlignment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right" vertical="center"/>
    </xf>
    <xf numFmtId="4" fontId="42" fillId="0" borderId="16" xfId="53" applyNumberFormat="1" applyFont="1" applyFill="1" applyBorder="1" applyAlignment="1">
      <alignment horizontal="right" vertical="center" wrapText="1"/>
      <protection/>
    </xf>
    <xf numFmtId="4" fontId="25" fillId="0" borderId="16" xfId="53" applyNumberFormat="1" applyFont="1" applyFill="1" applyBorder="1" applyAlignment="1" applyProtection="1">
      <alignment horizontal="right" vertical="center" wrapText="1"/>
      <protection/>
    </xf>
    <xf numFmtId="164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42" fillId="0" borderId="16" xfId="53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Alignment="1">
      <alignment horizontal="right"/>
    </xf>
    <xf numFmtId="0" fontId="20" fillId="0" borderId="10" xfId="53" applyFont="1" applyFill="1" applyBorder="1" applyAlignment="1">
      <alignment horizontal="center" vertical="top"/>
      <protection/>
    </xf>
    <xf numFmtId="0" fontId="21" fillId="0" borderId="0" xfId="5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Янва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3"/>
  <sheetViews>
    <sheetView tabSelected="1" zoomScalePageLayoutView="0" workbookViewId="0" topLeftCell="A1">
      <pane xSplit="2" ySplit="9" topLeftCell="I110" activePane="bottomRight" state="frozen"/>
      <selection pane="topLeft" activeCell="A1" sqref="A1"/>
      <selection pane="topRight" activeCell="AY1" sqref="AY1"/>
      <selection pane="bottomLeft" activeCell="A213" sqref="A213"/>
      <selection pane="bottomRight" activeCell="I4" sqref="I4"/>
    </sheetView>
  </sheetViews>
  <sheetFormatPr defaultColWidth="9.140625" defaultRowHeight="12.75" outlineLevelRow="4" outlineLevelCol="1"/>
  <cols>
    <col min="1" max="1" width="28.28125" style="1" customWidth="1"/>
    <col min="2" max="2" width="44.8515625" style="2" customWidth="1" outlineLevel="1"/>
    <col min="3" max="3" width="15.7109375" style="1" hidden="1" customWidth="1"/>
    <col min="4" max="4" width="13.7109375" style="1" hidden="1" customWidth="1"/>
    <col min="5" max="5" width="13.7109375" style="1" hidden="1" customWidth="1" collapsed="1"/>
    <col min="6" max="6" width="13.7109375" style="1" hidden="1" customWidth="1"/>
    <col min="7" max="7" width="13.7109375" style="1" hidden="1" customWidth="1" collapsed="1"/>
    <col min="8" max="8" width="13.7109375" style="1" hidden="1" customWidth="1"/>
    <col min="9" max="9" width="13.7109375" style="1" customWidth="1" collapsed="1"/>
    <col min="10" max="16384" width="9.140625" style="1" customWidth="1"/>
  </cols>
  <sheetData>
    <row r="1" spans="3:9" ht="15.75">
      <c r="C1" s="5"/>
      <c r="E1" s="4"/>
      <c r="G1" s="4"/>
      <c r="I1" s="112" t="s">
        <v>352</v>
      </c>
    </row>
    <row r="2" spans="3:9" ht="17.25" customHeight="1">
      <c r="C2" s="6"/>
      <c r="E2" s="4"/>
      <c r="G2" s="4"/>
      <c r="I2" s="112" t="s">
        <v>0</v>
      </c>
    </row>
    <row r="3" spans="3:9" ht="15" customHeight="1" outlineLevel="1">
      <c r="C3" s="4"/>
      <c r="E3" s="4"/>
      <c r="G3" s="4"/>
      <c r="I3" s="112" t="s">
        <v>362</v>
      </c>
    </row>
    <row r="4" ht="15" customHeight="1" outlineLevel="1">
      <c r="C4" s="4"/>
    </row>
    <row r="5" spans="1:5" ht="18" customHeight="1">
      <c r="A5" s="114" t="s">
        <v>318</v>
      </c>
      <c r="B5" s="114"/>
      <c r="C5" s="114"/>
      <c r="D5" s="114"/>
      <c r="E5" s="114"/>
    </row>
    <row r="6" spans="1:3" ht="16.5" customHeight="1">
      <c r="A6" s="7"/>
      <c r="B6" s="8"/>
      <c r="C6" s="9" t="s">
        <v>1</v>
      </c>
    </row>
    <row r="7" spans="1:9" s="10" customFormat="1" ht="42.75" customHeight="1">
      <c r="A7" s="102" t="s">
        <v>2</v>
      </c>
      <c r="B7" s="103" t="s">
        <v>3</v>
      </c>
      <c r="C7" s="104" t="s">
        <v>342</v>
      </c>
      <c r="D7" s="104" t="s">
        <v>343</v>
      </c>
      <c r="E7" s="105" t="s">
        <v>344</v>
      </c>
      <c r="F7" s="104" t="s">
        <v>343</v>
      </c>
      <c r="G7" s="105" t="s">
        <v>344</v>
      </c>
      <c r="H7" s="104" t="s">
        <v>343</v>
      </c>
      <c r="I7" s="105" t="s">
        <v>344</v>
      </c>
    </row>
    <row r="8" spans="1:9" s="10" customFormat="1" ht="12.75" customHeight="1" hidden="1">
      <c r="A8" s="11"/>
      <c r="B8" s="55"/>
      <c r="C8" s="72"/>
      <c r="D8" s="72"/>
      <c r="E8" s="72"/>
      <c r="F8" s="72"/>
      <c r="G8" s="72"/>
      <c r="H8" s="72"/>
      <c r="I8" s="72"/>
    </row>
    <row r="9" spans="1:9" ht="12.75">
      <c r="A9" s="12">
        <v>1</v>
      </c>
      <c r="B9" s="56">
        <v>2</v>
      </c>
      <c r="C9" s="73">
        <v>3</v>
      </c>
      <c r="D9" s="73"/>
      <c r="E9" s="73"/>
      <c r="F9" s="73"/>
      <c r="G9" s="73"/>
      <c r="H9" s="73"/>
      <c r="I9" s="73"/>
    </row>
    <row r="10" spans="1:9" ht="18" customHeight="1">
      <c r="A10" s="88" t="s">
        <v>4</v>
      </c>
      <c r="B10" s="89" t="s">
        <v>5</v>
      </c>
      <c r="C10" s="90">
        <f>C11+C21+C26+C35+C53+C68+C72+C80+C86+C112+C118+C45+C70</f>
        <v>425124</v>
      </c>
      <c r="D10" s="90">
        <f aca="true" t="shared" si="0" ref="D10:I10">D11+D21+D26+D35+D53+D68+D72+D80+D86+D112+D118+D45+D70</f>
        <v>9809</v>
      </c>
      <c r="E10" s="90">
        <f t="shared" si="0"/>
        <v>434933</v>
      </c>
      <c r="F10" s="90">
        <f t="shared" si="0"/>
        <v>0</v>
      </c>
      <c r="G10" s="90">
        <f t="shared" si="0"/>
        <v>434933</v>
      </c>
      <c r="H10" s="91">
        <f t="shared" si="0"/>
        <v>5618.3</v>
      </c>
      <c r="I10" s="91">
        <f t="shared" si="0"/>
        <v>440551.3</v>
      </c>
    </row>
    <row r="11" spans="1:9" ht="18.75" customHeight="1" outlineLevel="1">
      <c r="A11" s="88" t="s">
        <v>6</v>
      </c>
      <c r="B11" s="92" t="s">
        <v>7</v>
      </c>
      <c r="C11" s="90">
        <f>C13</f>
        <v>338348</v>
      </c>
      <c r="D11" s="90">
        <f>D13</f>
        <v>0</v>
      </c>
      <c r="E11" s="90">
        <f aca="true" t="shared" si="1" ref="E11:E41">C11+D11</f>
        <v>338348</v>
      </c>
      <c r="F11" s="90">
        <f>F13</f>
        <v>0</v>
      </c>
      <c r="G11" s="90">
        <f aca="true" t="shared" si="2" ref="G11:G41">E11+F11</f>
        <v>338348</v>
      </c>
      <c r="H11" s="90">
        <f>H13</f>
        <v>0</v>
      </c>
      <c r="I11" s="90">
        <f aca="true" t="shared" si="3" ref="I11:I71">G11+H11</f>
        <v>338348</v>
      </c>
    </row>
    <row r="12" spans="1:9" ht="12.75" customHeight="1" hidden="1" outlineLevel="1">
      <c r="A12" s="15" t="s">
        <v>8</v>
      </c>
      <c r="B12" s="57" t="s">
        <v>9</v>
      </c>
      <c r="C12" s="75"/>
      <c r="D12" s="75"/>
      <c r="E12" s="75">
        <f t="shared" si="1"/>
        <v>0</v>
      </c>
      <c r="F12" s="75"/>
      <c r="G12" s="75">
        <f t="shared" si="2"/>
        <v>0</v>
      </c>
      <c r="H12" s="75"/>
      <c r="I12" s="75">
        <f t="shared" si="3"/>
        <v>0</v>
      </c>
    </row>
    <row r="13" spans="1:9" ht="15" outlineLevel="2">
      <c r="A13" s="23" t="s">
        <v>10</v>
      </c>
      <c r="B13" s="62" t="s">
        <v>319</v>
      </c>
      <c r="C13" s="76">
        <f>C14+C15+C18+C19+C20</f>
        <v>338348</v>
      </c>
      <c r="D13" s="76">
        <f>D14+D15+D18+D19+D20</f>
        <v>0</v>
      </c>
      <c r="E13" s="76">
        <f t="shared" si="1"/>
        <v>338348</v>
      </c>
      <c r="F13" s="76">
        <f>F14+F15+F18+F19+F20</f>
        <v>0</v>
      </c>
      <c r="G13" s="76">
        <f t="shared" si="2"/>
        <v>338348</v>
      </c>
      <c r="H13" s="76">
        <f>H14+H15+H18+H19+H20</f>
        <v>0</v>
      </c>
      <c r="I13" s="76">
        <f t="shared" si="3"/>
        <v>338348</v>
      </c>
    </row>
    <row r="14" spans="1:9" s="18" customFormat="1" ht="48.75" customHeight="1" hidden="1" outlineLevel="3">
      <c r="A14" s="17" t="s">
        <v>11</v>
      </c>
      <c r="B14" s="58" t="s">
        <v>12</v>
      </c>
      <c r="C14" s="76">
        <v>1247</v>
      </c>
      <c r="D14" s="76"/>
      <c r="E14" s="76">
        <f t="shared" si="1"/>
        <v>1247</v>
      </c>
      <c r="F14" s="76"/>
      <c r="G14" s="76">
        <f t="shared" si="2"/>
        <v>1247</v>
      </c>
      <c r="H14" s="76"/>
      <c r="I14" s="76">
        <f t="shared" si="3"/>
        <v>1247</v>
      </c>
    </row>
    <row r="15" spans="1:9" s="18" customFormat="1" ht="60" hidden="1" outlineLevel="3">
      <c r="A15" s="19" t="s">
        <v>13</v>
      </c>
      <c r="B15" s="58" t="s">
        <v>14</v>
      </c>
      <c r="C15" s="76">
        <f>C16+C17</f>
        <v>337018</v>
      </c>
      <c r="D15" s="76">
        <f>D16+D17</f>
        <v>0</v>
      </c>
      <c r="E15" s="76">
        <f t="shared" si="1"/>
        <v>337018</v>
      </c>
      <c r="F15" s="76">
        <f>F16+F17</f>
        <v>0</v>
      </c>
      <c r="G15" s="76">
        <f t="shared" si="2"/>
        <v>337018</v>
      </c>
      <c r="H15" s="76">
        <f>H16+H17</f>
        <v>0</v>
      </c>
      <c r="I15" s="76">
        <f t="shared" si="3"/>
        <v>337018</v>
      </c>
    </row>
    <row r="16" spans="1:9" ht="120" hidden="1" outlineLevel="4">
      <c r="A16" s="20" t="s">
        <v>15</v>
      </c>
      <c r="B16" s="59" t="s">
        <v>16</v>
      </c>
      <c r="C16" s="77">
        <v>336470</v>
      </c>
      <c r="D16" s="77"/>
      <c r="E16" s="77">
        <f t="shared" si="1"/>
        <v>336470</v>
      </c>
      <c r="F16" s="77"/>
      <c r="G16" s="77">
        <f t="shared" si="2"/>
        <v>336470</v>
      </c>
      <c r="H16" s="77"/>
      <c r="I16" s="77">
        <f t="shared" si="3"/>
        <v>336470</v>
      </c>
    </row>
    <row r="17" spans="1:9" ht="135" hidden="1" outlineLevel="4">
      <c r="A17" s="21" t="s">
        <v>17</v>
      </c>
      <c r="B17" s="59" t="s">
        <v>18</v>
      </c>
      <c r="C17" s="77">
        <v>548</v>
      </c>
      <c r="D17" s="77"/>
      <c r="E17" s="77">
        <f t="shared" si="1"/>
        <v>548</v>
      </c>
      <c r="F17" s="77"/>
      <c r="G17" s="77">
        <f t="shared" si="2"/>
        <v>548</v>
      </c>
      <c r="H17" s="77"/>
      <c r="I17" s="77">
        <f t="shared" si="3"/>
        <v>548</v>
      </c>
    </row>
    <row r="18" spans="1:9" ht="45" hidden="1" outlineLevel="3" collapsed="1">
      <c r="A18" s="17" t="s">
        <v>19</v>
      </c>
      <c r="B18" s="60" t="s">
        <v>20</v>
      </c>
      <c r="C18" s="76">
        <v>0</v>
      </c>
      <c r="D18" s="76">
        <v>0</v>
      </c>
      <c r="E18" s="76">
        <f t="shared" si="1"/>
        <v>0</v>
      </c>
      <c r="F18" s="76">
        <v>0</v>
      </c>
      <c r="G18" s="76">
        <f t="shared" si="2"/>
        <v>0</v>
      </c>
      <c r="H18" s="76">
        <v>0</v>
      </c>
      <c r="I18" s="76">
        <f t="shared" si="3"/>
        <v>0</v>
      </c>
    </row>
    <row r="19" spans="1:9" ht="90" hidden="1" outlineLevel="3">
      <c r="A19" s="22" t="s">
        <v>21</v>
      </c>
      <c r="B19" s="61" t="s">
        <v>22</v>
      </c>
      <c r="C19" s="76">
        <v>83</v>
      </c>
      <c r="D19" s="76"/>
      <c r="E19" s="76">
        <f t="shared" si="1"/>
        <v>83</v>
      </c>
      <c r="F19" s="76"/>
      <c r="G19" s="76">
        <f t="shared" si="2"/>
        <v>83</v>
      </c>
      <c r="H19" s="76"/>
      <c r="I19" s="76">
        <f t="shared" si="3"/>
        <v>83</v>
      </c>
    </row>
    <row r="20" spans="1:9" ht="45" hidden="1" outlineLevel="3">
      <c r="A20" s="22" t="s">
        <v>23</v>
      </c>
      <c r="B20" s="60" t="s">
        <v>24</v>
      </c>
      <c r="C20" s="76">
        <v>0</v>
      </c>
      <c r="D20" s="76">
        <v>0</v>
      </c>
      <c r="E20" s="76">
        <f t="shared" si="1"/>
        <v>0</v>
      </c>
      <c r="F20" s="76">
        <v>0</v>
      </c>
      <c r="G20" s="76">
        <f t="shared" si="2"/>
        <v>0</v>
      </c>
      <c r="H20" s="76">
        <v>0</v>
      </c>
      <c r="I20" s="76">
        <f t="shared" si="3"/>
        <v>0</v>
      </c>
    </row>
    <row r="21" spans="1:9" s="10" customFormat="1" ht="14.25" outlineLevel="1" collapsed="1">
      <c r="A21" s="93" t="s">
        <v>25</v>
      </c>
      <c r="B21" s="94" t="s">
        <v>26</v>
      </c>
      <c r="C21" s="95">
        <f>C22+C25</f>
        <v>27219</v>
      </c>
      <c r="D21" s="95">
        <f>D22+D25</f>
        <v>-4851</v>
      </c>
      <c r="E21" s="95">
        <f t="shared" si="1"/>
        <v>22368</v>
      </c>
      <c r="F21" s="95">
        <f>F22+F25</f>
        <v>0</v>
      </c>
      <c r="G21" s="95">
        <f t="shared" si="2"/>
        <v>22368</v>
      </c>
      <c r="H21" s="95">
        <f>H22+H25</f>
        <v>0</v>
      </c>
      <c r="I21" s="95">
        <f t="shared" si="3"/>
        <v>22368</v>
      </c>
    </row>
    <row r="22" spans="1:9" ht="47.25" customHeight="1" outlineLevel="2">
      <c r="A22" s="23" t="s">
        <v>27</v>
      </c>
      <c r="B22" s="62" t="s">
        <v>28</v>
      </c>
      <c r="C22" s="76">
        <f>C23+C24</f>
        <v>14523</v>
      </c>
      <c r="D22" s="76">
        <f>D23+D24</f>
        <v>-4851</v>
      </c>
      <c r="E22" s="76">
        <f t="shared" si="1"/>
        <v>9672</v>
      </c>
      <c r="F22" s="76"/>
      <c r="G22" s="76">
        <f t="shared" si="2"/>
        <v>9672</v>
      </c>
      <c r="H22" s="76"/>
      <c r="I22" s="76">
        <f t="shared" si="3"/>
        <v>9672</v>
      </c>
    </row>
    <row r="23" spans="1:9" ht="33" customHeight="1" hidden="1" outlineLevel="3">
      <c r="A23" s="20" t="s">
        <v>29</v>
      </c>
      <c r="B23" s="59" t="s">
        <v>30</v>
      </c>
      <c r="C23" s="77">
        <v>3545</v>
      </c>
      <c r="D23" s="77"/>
      <c r="E23" s="77">
        <f t="shared" si="1"/>
        <v>3545</v>
      </c>
      <c r="F23" s="77"/>
      <c r="G23" s="77">
        <f t="shared" si="2"/>
        <v>3545</v>
      </c>
      <c r="H23" s="77"/>
      <c r="I23" s="77">
        <f t="shared" si="3"/>
        <v>3545</v>
      </c>
    </row>
    <row r="24" spans="1:9" ht="33.75" customHeight="1" hidden="1" outlineLevel="3">
      <c r="A24" s="20" t="s">
        <v>31</v>
      </c>
      <c r="B24" s="59" t="s">
        <v>32</v>
      </c>
      <c r="C24" s="77">
        <v>10978</v>
      </c>
      <c r="D24" s="77">
        <v>-4851</v>
      </c>
      <c r="E24" s="77">
        <f t="shared" si="1"/>
        <v>6127</v>
      </c>
      <c r="F24" s="77">
        <v>-4851</v>
      </c>
      <c r="G24" s="77">
        <f t="shared" si="2"/>
        <v>1276</v>
      </c>
      <c r="H24" s="77">
        <v>-4851</v>
      </c>
      <c r="I24" s="77">
        <f t="shared" si="3"/>
        <v>-3575</v>
      </c>
    </row>
    <row r="25" spans="1:9" ht="33.75" customHeight="1" outlineLevel="2" collapsed="1">
      <c r="A25" s="23" t="s">
        <v>33</v>
      </c>
      <c r="B25" s="62" t="s">
        <v>34</v>
      </c>
      <c r="C25" s="76">
        <v>12696</v>
      </c>
      <c r="D25" s="76"/>
      <c r="E25" s="76">
        <f t="shared" si="1"/>
        <v>12696</v>
      </c>
      <c r="F25" s="76"/>
      <c r="G25" s="76">
        <f t="shared" si="2"/>
        <v>12696</v>
      </c>
      <c r="H25" s="76"/>
      <c r="I25" s="76">
        <f t="shared" si="3"/>
        <v>12696</v>
      </c>
    </row>
    <row r="26" spans="1:9" s="10" customFormat="1" ht="19.5" customHeight="1" outlineLevel="1">
      <c r="A26" s="93" t="s">
        <v>35</v>
      </c>
      <c r="B26" s="94" t="s">
        <v>36</v>
      </c>
      <c r="C26" s="90">
        <f>C27+C28+C31</f>
        <v>24929</v>
      </c>
      <c r="D26" s="90">
        <f>D27+D28+D31</f>
        <v>0</v>
      </c>
      <c r="E26" s="90">
        <f t="shared" si="1"/>
        <v>24929</v>
      </c>
      <c r="F26" s="90">
        <f>F27+F28+F31</f>
        <v>0</v>
      </c>
      <c r="G26" s="90">
        <f t="shared" si="2"/>
        <v>24929</v>
      </c>
      <c r="H26" s="90">
        <f>H27+H28+H31</f>
        <v>0</v>
      </c>
      <c r="I26" s="90">
        <f t="shared" si="3"/>
        <v>24929</v>
      </c>
    </row>
    <row r="27" spans="1:9" s="10" customFormat="1" ht="33" customHeight="1" outlineLevel="2">
      <c r="A27" s="24" t="s">
        <v>37</v>
      </c>
      <c r="B27" s="63" t="s">
        <v>38</v>
      </c>
      <c r="C27" s="76">
        <v>396</v>
      </c>
      <c r="D27" s="76"/>
      <c r="E27" s="76">
        <f t="shared" si="1"/>
        <v>396</v>
      </c>
      <c r="F27" s="76"/>
      <c r="G27" s="76">
        <f t="shared" si="2"/>
        <v>396</v>
      </c>
      <c r="H27" s="76"/>
      <c r="I27" s="76">
        <f t="shared" si="3"/>
        <v>396</v>
      </c>
    </row>
    <row r="28" spans="1:9" s="10" customFormat="1" ht="18.75" customHeight="1" outlineLevel="2">
      <c r="A28" s="24" t="s">
        <v>39</v>
      </c>
      <c r="B28" s="63" t="s">
        <v>340</v>
      </c>
      <c r="C28" s="76">
        <f>C29+C30</f>
        <v>14695</v>
      </c>
      <c r="D28" s="76">
        <f>D29+D30</f>
        <v>0</v>
      </c>
      <c r="E28" s="76">
        <f t="shared" si="1"/>
        <v>14695</v>
      </c>
      <c r="F28" s="76">
        <f>F29+F30</f>
        <v>0</v>
      </c>
      <c r="G28" s="76">
        <f t="shared" si="2"/>
        <v>14695</v>
      </c>
      <c r="H28" s="76">
        <f>H29+H30</f>
        <v>0</v>
      </c>
      <c r="I28" s="76">
        <f t="shared" si="3"/>
        <v>14695</v>
      </c>
    </row>
    <row r="29" spans="1:9" s="10" customFormat="1" ht="18" customHeight="1" hidden="1" outlineLevel="3">
      <c r="A29" s="25" t="s">
        <v>40</v>
      </c>
      <c r="B29" s="64" t="s">
        <v>41</v>
      </c>
      <c r="C29" s="77">
        <v>9780</v>
      </c>
      <c r="D29" s="77"/>
      <c r="E29" s="77">
        <f t="shared" si="1"/>
        <v>9780</v>
      </c>
      <c r="F29" s="77"/>
      <c r="G29" s="77">
        <f t="shared" si="2"/>
        <v>9780</v>
      </c>
      <c r="H29" s="77"/>
      <c r="I29" s="77">
        <f t="shared" si="3"/>
        <v>9780</v>
      </c>
    </row>
    <row r="30" spans="1:9" s="10" customFormat="1" ht="15.75" customHeight="1" hidden="1" outlineLevel="3">
      <c r="A30" s="25" t="s">
        <v>42</v>
      </c>
      <c r="B30" s="64" t="s">
        <v>43</v>
      </c>
      <c r="C30" s="77">
        <v>4915</v>
      </c>
      <c r="D30" s="77"/>
      <c r="E30" s="77">
        <f t="shared" si="1"/>
        <v>4915</v>
      </c>
      <c r="F30" s="77"/>
      <c r="G30" s="77">
        <f t="shared" si="2"/>
        <v>4915</v>
      </c>
      <c r="H30" s="77"/>
      <c r="I30" s="77">
        <f t="shared" si="3"/>
        <v>4915</v>
      </c>
    </row>
    <row r="31" spans="1:9" s="10" customFormat="1" ht="19.5" customHeight="1" outlineLevel="2" collapsed="1">
      <c r="A31" s="24" t="s">
        <v>44</v>
      </c>
      <c r="B31" s="63" t="s">
        <v>45</v>
      </c>
      <c r="C31" s="76">
        <f>C32+C33+C34</f>
        <v>9838</v>
      </c>
      <c r="D31" s="76">
        <f>D32+D33+D34</f>
        <v>0</v>
      </c>
      <c r="E31" s="76">
        <f t="shared" si="1"/>
        <v>9838</v>
      </c>
      <c r="F31" s="76">
        <f>F32+F33+F34</f>
        <v>0</v>
      </c>
      <c r="G31" s="76">
        <f t="shared" si="2"/>
        <v>9838</v>
      </c>
      <c r="H31" s="76">
        <f>H32+H33+H34</f>
        <v>0</v>
      </c>
      <c r="I31" s="76">
        <f t="shared" si="3"/>
        <v>9838</v>
      </c>
    </row>
    <row r="32" spans="1:9" ht="75" hidden="1" outlineLevel="3">
      <c r="A32" s="21" t="s">
        <v>46</v>
      </c>
      <c r="B32" s="59" t="s">
        <v>47</v>
      </c>
      <c r="C32" s="77">
        <v>9838</v>
      </c>
      <c r="D32" s="77"/>
      <c r="E32" s="77">
        <f t="shared" si="1"/>
        <v>9838</v>
      </c>
      <c r="F32" s="77"/>
      <c r="G32" s="77">
        <f t="shared" si="2"/>
        <v>9838</v>
      </c>
      <c r="H32" s="77"/>
      <c r="I32" s="77">
        <f t="shared" si="3"/>
        <v>9838</v>
      </c>
    </row>
    <row r="33" spans="1:9" ht="75" hidden="1" outlineLevel="3">
      <c r="A33" s="21" t="s">
        <v>48</v>
      </c>
      <c r="B33" s="59" t="s">
        <v>49</v>
      </c>
      <c r="C33" s="77"/>
      <c r="D33" s="77"/>
      <c r="E33" s="77">
        <f t="shared" si="1"/>
        <v>0</v>
      </c>
      <c r="F33" s="77"/>
      <c r="G33" s="77">
        <f t="shared" si="2"/>
        <v>0</v>
      </c>
      <c r="H33" s="77"/>
      <c r="I33" s="77">
        <f t="shared" si="3"/>
        <v>0</v>
      </c>
    </row>
    <row r="34" spans="1:9" ht="12.75" customHeight="1" hidden="1" outlineLevel="3">
      <c r="A34" s="21" t="s">
        <v>50</v>
      </c>
      <c r="B34" s="59" t="s">
        <v>51</v>
      </c>
      <c r="C34" s="78"/>
      <c r="D34" s="78"/>
      <c r="E34" s="78">
        <f t="shared" si="1"/>
        <v>0</v>
      </c>
      <c r="F34" s="78"/>
      <c r="G34" s="78">
        <f t="shared" si="2"/>
        <v>0</v>
      </c>
      <c r="H34" s="78"/>
      <c r="I34" s="78">
        <f t="shared" si="3"/>
        <v>0</v>
      </c>
    </row>
    <row r="35" spans="1:9" s="10" customFormat="1" ht="30" customHeight="1" outlineLevel="1" collapsed="1">
      <c r="A35" s="93" t="s">
        <v>52</v>
      </c>
      <c r="B35" s="94" t="s">
        <v>53</v>
      </c>
      <c r="C35" s="90">
        <f>C36+C39</f>
        <v>1500</v>
      </c>
      <c r="D35" s="90">
        <f>D36+D39</f>
        <v>0</v>
      </c>
      <c r="E35" s="90">
        <f t="shared" si="1"/>
        <v>1500</v>
      </c>
      <c r="F35" s="90">
        <f>F36+F39</f>
        <v>0</v>
      </c>
      <c r="G35" s="90">
        <f t="shared" si="2"/>
        <v>1500</v>
      </c>
      <c r="H35" s="90">
        <f>H36+H39</f>
        <v>0</v>
      </c>
      <c r="I35" s="90">
        <f t="shared" si="3"/>
        <v>1500</v>
      </c>
    </row>
    <row r="36" spans="1:9" ht="46.5" customHeight="1" outlineLevel="2">
      <c r="A36" s="23" t="s">
        <v>54</v>
      </c>
      <c r="B36" s="62" t="s">
        <v>55</v>
      </c>
      <c r="C36" s="77">
        <v>360</v>
      </c>
      <c r="D36" s="77"/>
      <c r="E36" s="77">
        <f t="shared" si="1"/>
        <v>360</v>
      </c>
      <c r="F36" s="77"/>
      <c r="G36" s="77">
        <f t="shared" si="2"/>
        <v>360</v>
      </c>
      <c r="H36" s="77"/>
      <c r="I36" s="77">
        <f t="shared" si="3"/>
        <v>360</v>
      </c>
    </row>
    <row r="37" spans="1:9" ht="75" hidden="1" outlineLevel="3">
      <c r="A37" s="21" t="s">
        <v>56</v>
      </c>
      <c r="B37" s="59" t="s">
        <v>57</v>
      </c>
      <c r="C37" s="77"/>
      <c r="D37" s="77"/>
      <c r="E37" s="77">
        <f t="shared" si="1"/>
        <v>0</v>
      </c>
      <c r="F37" s="77"/>
      <c r="G37" s="77">
        <f t="shared" si="2"/>
        <v>0</v>
      </c>
      <c r="H37" s="77"/>
      <c r="I37" s="77">
        <f t="shared" si="3"/>
        <v>0</v>
      </c>
    </row>
    <row r="38" spans="1:9" ht="60" hidden="1" outlineLevel="3">
      <c r="A38" s="17" t="s">
        <v>58</v>
      </c>
      <c r="B38" s="62" t="s">
        <v>59</v>
      </c>
      <c r="C38" s="77"/>
      <c r="D38" s="77"/>
      <c r="E38" s="77">
        <f t="shared" si="1"/>
        <v>0</v>
      </c>
      <c r="F38" s="77"/>
      <c r="G38" s="77">
        <f t="shared" si="2"/>
        <v>0</v>
      </c>
      <c r="H38" s="77"/>
      <c r="I38" s="77">
        <f t="shared" si="3"/>
        <v>0</v>
      </c>
    </row>
    <row r="39" spans="1:9" ht="48" customHeight="1" outlineLevel="2" collapsed="1">
      <c r="A39" s="17" t="s">
        <v>60</v>
      </c>
      <c r="B39" s="62" t="s">
        <v>61</v>
      </c>
      <c r="C39" s="77">
        <v>1140</v>
      </c>
      <c r="D39" s="77"/>
      <c r="E39" s="77">
        <f t="shared" si="1"/>
        <v>1140</v>
      </c>
      <c r="F39" s="77"/>
      <c r="G39" s="77">
        <f t="shared" si="2"/>
        <v>1140</v>
      </c>
      <c r="H39" s="77"/>
      <c r="I39" s="77">
        <f t="shared" si="3"/>
        <v>1140</v>
      </c>
    </row>
    <row r="40" spans="1:9" ht="30" hidden="1" outlineLevel="3">
      <c r="A40" s="21" t="s">
        <v>62</v>
      </c>
      <c r="B40" s="59" t="s">
        <v>63</v>
      </c>
      <c r="C40" s="75"/>
      <c r="D40" s="75"/>
      <c r="E40" s="75">
        <f t="shared" si="1"/>
        <v>0</v>
      </c>
      <c r="F40" s="75"/>
      <c r="G40" s="75">
        <f t="shared" si="2"/>
        <v>0</v>
      </c>
      <c r="H40" s="75"/>
      <c r="I40" s="75">
        <f t="shared" si="3"/>
        <v>0</v>
      </c>
    </row>
    <row r="41" spans="1:9" ht="30" hidden="1" outlineLevel="3">
      <c r="A41" s="21" t="s">
        <v>64</v>
      </c>
      <c r="B41" s="59" t="s">
        <v>63</v>
      </c>
      <c r="C41" s="75"/>
      <c r="D41" s="75"/>
      <c r="E41" s="75">
        <f t="shared" si="1"/>
        <v>0</v>
      </c>
      <c r="F41" s="75"/>
      <c r="G41" s="75">
        <f t="shared" si="2"/>
        <v>0</v>
      </c>
      <c r="H41" s="75"/>
      <c r="I41" s="75">
        <f t="shared" si="3"/>
        <v>0</v>
      </c>
    </row>
    <row r="42" spans="1:9" ht="30" hidden="1" outlineLevel="3">
      <c r="A42" s="21" t="s">
        <v>65</v>
      </c>
      <c r="B42" s="59" t="s">
        <v>63</v>
      </c>
      <c r="C42" s="75"/>
      <c r="D42" s="75"/>
      <c r="E42" s="75">
        <f aca="true" t="shared" si="4" ref="E42:E71">C42+D42</f>
        <v>0</v>
      </c>
      <c r="F42" s="75"/>
      <c r="G42" s="75">
        <f aca="true" t="shared" si="5" ref="G42:G71">E42+F42</f>
        <v>0</v>
      </c>
      <c r="H42" s="75"/>
      <c r="I42" s="75">
        <f t="shared" si="3"/>
        <v>0</v>
      </c>
    </row>
    <row r="43" spans="1:9" ht="30" hidden="1" outlineLevel="3">
      <c r="A43" s="21" t="s">
        <v>66</v>
      </c>
      <c r="B43" s="59" t="s">
        <v>67</v>
      </c>
      <c r="C43" s="75"/>
      <c r="D43" s="75"/>
      <c r="E43" s="75">
        <f t="shared" si="4"/>
        <v>0</v>
      </c>
      <c r="F43" s="75"/>
      <c r="G43" s="75">
        <f t="shared" si="5"/>
        <v>0</v>
      </c>
      <c r="H43" s="75"/>
      <c r="I43" s="75">
        <f t="shared" si="3"/>
        <v>0</v>
      </c>
    </row>
    <row r="44" spans="1:9" ht="30" hidden="1" outlineLevel="3">
      <c r="A44" s="21" t="s">
        <v>68</v>
      </c>
      <c r="B44" s="59" t="s">
        <v>67</v>
      </c>
      <c r="C44" s="75"/>
      <c r="D44" s="75"/>
      <c r="E44" s="75">
        <f t="shared" si="4"/>
        <v>0</v>
      </c>
      <c r="F44" s="75"/>
      <c r="G44" s="75">
        <f t="shared" si="5"/>
        <v>0</v>
      </c>
      <c r="H44" s="75"/>
      <c r="I44" s="75">
        <f t="shared" si="3"/>
        <v>0</v>
      </c>
    </row>
    <row r="45" spans="1:9" ht="12.75" customHeight="1" hidden="1" outlineLevel="4">
      <c r="A45" s="13" t="s">
        <v>69</v>
      </c>
      <c r="B45" s="57" t="s">
        <v>70</v>
      </c>
      <c r="C45" s="74">
        <f>C46+C48+C51+C52</f>
        <v>0</v>
      </c>
      <c r="D45" s="74">
        <f>D46+D48+D51+D52</f>
        <v>0</v>
      </c>
      <c r="E45" s="74">
        <f t="shared" si="4"/>
        <v>0</v>
      </c>
      <c r="F45" s="74">
        <f>F46+F48+F51+F52</f>
        <v>0</v>
      </c>
      <c r="G45" s="74">
        <f t="shared" si="5"/>
        <v>0</v>
      </c>
      <c r="H45" s="74">
        <f>H46+H48+H51+H52</f>
        <v>0</v>
      </c>
      <c r="I45" s="74">
        <f t="shared" si="3"/>
        <v>0</v>
      </c>
    </row>
    <row r="46" spans="1:9" ht="12.75" customHeight="1" hidden="1" outlineLevel="4">
      <c r="A46" s="17" t="s">
        <v>71</v>
      </c>
      <c r="B46" s="62" t="s">
        <v>72</v>
      </c>
      <c r="C46" s="75"/>
      <c r="D46" s="75"/>
      <c r="E46" s="75">
        <f t="shared" si="4"/>
        <v>0</v>
      </c>
      <c r="F46" s="75"/>
      <c r="G46" s="75">
        <f t="shared" si="5"/>
        <v>0</v>
      </c>
      <c r="H46" s="75"/>
      <c r="I46" s="75">
        <f t="shared" si="3"/>
        <v>0</v>
      </c>
    </row>
    <row r="47" spans="1:9" ht="12.75" customHeight="1" hidden="1" outlineLevel="4">
      <c r="A47" s="21" t="s">
        <v>73</v>
      </c>
      <c r="B47" s="59" t="s">
        <v>74</v>
      </c>
      <c r="C47" s="75"/>
      <c r="D47" s="75"/>
      <c r="E47" s="75">
        <f t="shared" si="4"/>
        <v>0</v>
      </c>
      <c r="F47" s="75"/>
      <c r="G47" s="75">
        <f t="shared" si="5"/>
        <v>0</v>
      </c>
      <c r="H47" s="75"/>
      <c r="I47" s="75">
        <f t="shared" si="3"/>
        <v>0</v>
      </c>
    </row>
    <row r="48" spans="1:9" ht="12.75" customHeight="1" hidden="1" outlineLevel="4">
      <c r="A48" s="17" t="s">
        <v>75</v>
      </c>
      <c r="B48" s="62" t="s">
        <v>76</v>
      </c>
      <c r="C48" s="76">
        <v>0</v>
      </c>
      <c r="D48" s="76">
        <v>0</v>
      </c>
      <c r="E48" s="76">
        <f t="shared" si="4"/>
        <v>0</v>
      </c>
      <c r="F48" s="76">
        <v>0</v>
      </c>
      <c r="G48" s="76">
        <f t="shared" si="5"/>
        <v>0</v>
      </c>
      <c r="H48" s="76">
        <v>0</v>
      </c>
      <c r="I48" s="76">
        <f t="shared" si="3"/>
        <v>0</v>
      </c>
    </row>
    <row r="49" spans="1:9" ht="12.75" customHeight="1" hidden="1" outlineLevel="4">
      <c r="A49" s="21" t="s">
        <v>77</v>
      </c>
      <c r="B49" s="59" t="s">
        <v>78</v>
      </c>
      <c r="C49" s="76"/>
      <c r="D49" s="76"/>
      <c r="E49" s="76">
        <f t="shared" si="4"/>
        <v>0</v>
      </c>
      <c r="F49" s="76"/>
      <c r="G49" s="76">
        <f t="shared" si="5"/>
        <v>0</v>
      </c>
      <c r="H49" s="76"/>
      <c r="I49" s="76">
        <f t="shared" si="3"/>
        <v>0</v>
      </c>
    </row>
    <row r="50" spans="1:9" ht="12.75" customHeight="1" hidden="1" outlineLevel="4">
      <c r="A50" s="21" t="s">
        <v>79</v>
      </c>
      <c r="B50" s="59" t="s">
        <v>80</v>
      </c>
      <c r="C50" s="76"/>
      <c r="D50" s="76"/>
      <c r="E50" s="76">
        <f t="shared" si="4"/>
        <v>0</v>
      </c>
      <c r="F50" s="76"/>
      <c r="G50" s="76">
        <f t="shared" si="5"/>
        <v>0</v>
      </c>
      <c r="H50" s="76"/>
      <c r="I50" s="76">
        <f t="shared" si="3"/>
        <v>0</v>
      </c>
    </row>
    <row r="51" spans="1:9" ht="12.75" customHeight="1" hidden="1" outlineLevel="4">
      <c r="A51" s="17" t="s">
        <v>81</v>
      </c>
      <c r="B51" s="62" t="s">
        <v>82</v>
      </c>
      <c r="C51" s="76">
        <v>0</v>
      </c>
      <c r="D51" s="76">
        <v>0</v>
      </c>
      <c r="E51" s="76">
        <f t="shared" si="4"/>
        <v>0</v>
      </c>
      <c r="F51" s="76">
        <v>0</v>
      </c>
      <c r="G51" s="76">
        <f t="shared" si="5"/>
        <v>0</v>
      </c>
      <c r="H51" s="76">
        <v>0</v>
      </c>
      <c r="I51" s="76">
        <f t="shared" si="3"/>
        <v>0</v>
      </c>
    </row>
    <row r="52" spans="1:9" ht="12.75" customHeight="1" hidden="1" outlineLevel="4">
      <c r="A52" s="17" t="s">
        <v>83</v>
      </c>
      <c r="B52" s="62" t="s">
        <v>84</v>
      </c>
      <c r="C52" s="76">
        <v>0</v>
      </c>
      <c r="D52" s="76">
        <v>0</v>
      </c>
      <c r="E52" s="76">
        <f t="shared" si="4"/>
        <v>0</v>
      </c>
      <c r="F52" s="76">
        <v>0</v>
      </c>
      <c r="G52" s="76">
        <f t="shared" si="5"/>
        <v>0</v>
      </c>
      <c r="H52" s="76">
        <v>0</v>
      </c>
      <c r="I52" s="76">
        <f t="shared" si="3"/>
        <v>0</v>
      </c>
    </row>
    <row r="53" spans="1:9" ht="59.25" customHeight="1" outlineLevel="1" collapsed="1">
      <c r="A53" s="96" t="s">
        <v>85</v>
      </c>
      <c r="B53" s="92" t="s">
        <v>86</v>
      </c>
      <c r="C53" s="90">
        <f>C54+C56+C58+C65</f>
        <v>25633</v>
      </c>
      <c r="D53" s="90">
        <f>D54+D56+D58+D65</f>
        <v>0</v>
      </c>
      <c r="E53" s="90">
        <f t="shared" si="4"/>
        <v>25633</v>
      </c>
      <c r="F53" s="90">
        <f>F54+F56+F58+F65</f>
        <v>0</v>
      </c>
      <c r="G53" s="90">
        <f t="shared" si="5"/>
        <v>25633</v>
      </c>
      <c r="H53" s="90">
        <f>H54+H56+H58+H65</f>
        <v>96</v>
      </c>
      <c r="I53" s="90">
        <f t="shared" si="3"/>
        <v>25729</v>
      </c>
    </row>
    <row r="54" spans="1:9" ht="12.75" customHeight="1" hidden="1" outlineLevel="2">
      <c r="A54" s="17" t="s">
        <v>87</v>
      </c>
      <c r="B54" s="62" t="s">
        <v>88</v>
      </c>
      <c r="C54" s="76">
        <v>0</v>
      </c>
      <c r="D54" s="76">
        <v>0</v>
      </c>
      <c r="E54" s="76">
        <f t="shared" si="4"/>
        <v>0</v>
      </c>
      <c r="F54" s="76">
        <v>0</v>
      </c>
      <c r="G54" s="76">
        <f t="shared" si="5"/>
        <v>0</v>
      </c>
      <c r="H54" s="76">
        <v>0</v>
      </c>
      <c r="I54" s="76">
        <f t="shared" si="3"/>
        <v>0</v>
      </c>
    </row>
    <row r="55" spans="1:9" ht="60" hidden="1" outlineLevel="3">
      <c r="A55" s="21" t="s">
        <v>89</v>
      </c>
      <c r="B55" s="59" t="s">
        <v>90</v>
      </c>
      <c r="C55" s="75"/>
      <c r="D55" s="75"/>
      <c r="E55" s="75">
        <f t="shared" si="4"/>
        <v>0</v>
      </c>
      <c r="F55" s="75"/>
      <c r="G55" s="75">
        <f t="shared" si="5"/>
        <v>0</v>
      </c>
      <c r="H55" s="75"/>
      <c r="I55" s="75">
        <f t="shared" si="3"/>
        <v>0</v>
      </c>
    </row>
    <row r="56" spans="1:9" ht="30.75" customHeight="1" outlineLevel="2" collapsed="1">
      <c r="A56" s="17" t="s">
        <v>91</v>
      </c>
      <c r="B56" s="62" t="s">
        <v>92</v>
      </c>
      <c r="C56" s="76">
        <v>0</v>
      </c>
      <c r="D56" s="76">
        <v>0</v>
      </c>
      <c r="E56" s="76">
        <f t="shared" si="4"/>
        <v>0</v>
      </c>
      <c r="F56" s="76">
        <v>0</v>
      </c>
      <c r="G56" s="76">
        <f t="shared" si="5"/>
        <v>0</v>
      </c>
      <c r="H56" s="76">
        <v>96</v>
      </c>
      <c r="I56" s="76">
        <f t="shared" si="3"/>
        <v>96</v>
      </c>
    </row>
    <row r="57" spans="1:9" ht="60" hidden="1" outlineLevel="3">
      <c r="A57" s="21" t="s">
        <v>93</v>
      </c>
      <c r="B57" s="59" t="s">
        <v>94</v>
      </c>
      <c r="C57" s="75"/>
      <c r="D57" s="75"/>
      <c r="E57" s="75">
        <f t="shared" si="4"/>
        <v>0</v>
      </c>
      <c r="F57" s="75"/>
      <c r="G57" s="75">
        <f t="shared" si="5"/>
        <v>0</v>
      </c>
      <c r="H57" s="75"/>
      <c r="I57" s="75">
        <f t="shared" si="3"/>
        <v>0</v>
      </c>
    </row>
    <row r="58" spans="1:9" ht="49.5" customHeight="1" outlineLevel="2" collapsed="1">
      <c r="A58" s="17" t="s">
        <v>95</v>
      </c>
      <c r="B58" s="62" t="s">
        <v>96</v>
      </c>
      <c r="C58" s="76">
        <v>18033</v>
      </c>
      <c r="D58" s="76"/>
      <c r="E58" s="76">
        <f t="shared" si="4"/>
        <v>18033</v>
      </c>
      <c r="F58" s="76"/>
      <c r="G58" s="76">
        <f t="shared" si="5"/>
        <v>18033</v>
      </c>
      <c r="H58" s="76"/>
      <c r="I58" s="76">
        <f t="shared" si="3"/>
        <v>18033</v>
      </c>
    </row>
    <row r="59" spans="1:9" ht="90" hidden="1" outlineLevel="3">
      <c r="A59" s="17" t="s">
        <v>97</v>
      </c>
      <c r="B59" s="65" t="s">
        <v>98</v>
      </c>
      <c r="C59" s="76"/>
      <c r="D59" s="76"/>
      <c r="E59" s="76">
        <f t="shared" si="4"/>
        <v>0</v>
      </c>
      <c r="F59" s="76"/>
      <c r="G59" s="76">
        <f t="shared" si="5"/>
        <v>0</v>
      </c>
      <c r="H59" s="76"/>
      <c r="I59" s="76">
        <f t="shared" si="3"/>
        <v>0</v>
      </c>
    </row>
    <row r="60" spans="1:9" ht="105" hidden="1" outlineLevel="4">
      <c r="A60" s="21" t="s">
        <v>99</v>
      </c>
      <c r="B60" s="59" t="s">
        <v>100</v>
      </c>
      <c r="C60" s="76"/>
      <c r="D60" s="76"/>
      <c r="E60" s="76">
        <f t="shared" si="4"/>
        <v>0</v>
      </c>
      <c r="F60" s="76"/>
      <c r="G60" s="76">
        <f t="shared" si="5"/>
        <v>0</v>
      </c>
      <c r="H60" s="76"/>
      <c r="I60" s="76">
        <f t="shared" si="3"/>
        <v>0</v>
      </c>
    </row>
    <row r="61" spans="1:9" ht="75" hidden="1" outlineLevel="3" collapsed="1">
      <c r="A61" s="17" t="s">
        <v>101</v>
      </c>
      <c r="B61" s="65" t="s">
        <v>102</v>
      </c>
      <c r="C61" s="76"/>
      <c r="D61" s="76"/>
      <c r="E61" s="76">
        <f t="shared" si="4"/>
        <v>0</v>
      </c>
      <c r="F61" s="76"/>
      <c r="G61" s="76">
        <f t="shared" si="5"/>
        <v>0</v>
      </c>
      <c r="H61" s="76"/>
      <c r="I61" s="76">
        <f t="shared" si="3"/>
        <v>0</v>
      </c>
    </row>
    <row r="62" spans="1:9" ht="60" hidden="1" outlineLevel="4">
      <c r="A62" s="21" t="s">
        <v>103</v>
      </c>
      <c r="B62" s="59" t="s">
        <v>104</v>
      </c>
      <c r="C62" s="76"/>
      <c r="D62" s="76"/>
      <c r="E62" s="76">
        <f t="shared" si="4"/>
        <v>0</v>
      </c>
      <c r="F62" s="76"/>
      <c r="G62" s="76">
        <f t="shared" si="5"/>
        <v>0</v>
      </c>
      <c r="H62" s="76"/>
      <c r="I62" s="76">
        <f t="shared" si="3"/>
        <v>0</v>
      </c>
    </row>
    <row r="63" spans="1:9" ht="120" hidden="1" outlineLevel="3" collapsed="1">
      <c r="A63" s="17" t="s">
        <v>105</v>
      </c>
      <c r="B63" s="62" t="s">
        <v>106</v>
      </c>
      <c r="C63" s="76"/>
      <c r="D63" s="76"/>
      <c r="E63" s="76">
        <f t="shared" si="4"/>
        <v>0</v>
      </c>
      <c r="F63" s="76"/>
      <c r="G63" s="76">
        <f t="shared" si="5"/>
        <v>0</v>
      </c>
      <c r="H63" s="76"/>
      <c r="I63" s="76">
        <f t="shared" si="3"/>
        <v>0</v>
      </c>
    </row>
    <row r="64" spans="1:9" ht="90" hidden="1" outlineLevel="4">
      <c r="A64" s="21" t="s">
        <v>107</v>
      </c>
      <c r="B64" s="59" t="s">
        <v>108</v>
      </c>
      <c r="C64" s="76"/>
      <c r="D64" s="76"/>
      <c r="E64" s="76">
        <f t="shared" si="4"/>
        <v>0</v>
      </c>
      <c r="F64" s="76"/>
      <c r="G64" s="76">
        <f t="shared" si="5"/>
        <v>0</v>
      </c>
      <c r="H64" s="76"/>
      <c r="I64" s="76">
        <f t="shared" si="3"/>
        <v>0</v>
      </c>
    </row>
    <row r="65" spans="1:9" ht="92.25" customHeight="1" outlineLevel="2" collapsed="1">
      <c r="A65" s="17" t="s">
        <v>320</v>
      </c>
      <c r="B65" s="62" t="s">
        <v>321</v>
      </c>
      <c r="C65" s="76">
        <v>7600</v>
      </c>
      <c r="D65" s="76"/>
      <c r="E65" s="76">
        <f t="shared" si="4"/>
        <v>7600</v>
      </c>
      <c r="F65" s="76"/>
      <c r="G65" s="76">
        <f t="shared" si="5"/>
        <v>7600</v>
      </c>
      <c r="H65" s="76"/>
      <c r="I65" s="76">
        <f t="shared" si="3"/>
        <v>7600</v>
      </c>
    </row>
    <row r="66" spans="1:9" ht="45" hidden="1" outlineLevel="3">
      <c r="A66" s="17" t="s">
        <v>109</v>
      </c>
      <c r="B66" s="66" t="s">
        <v>110</v>
      </c>
      <c r="C66" s="75"/>
      <c r="D66" s="75"/>
      <c r="E66" s="75">
        <f t="shared" si="4"/>
        <v>0</v>
      </c>
      <c r="F66" s="75"/>
      <c r="G66" s="75">
        <f t="shared" si="5"/>
        <v>0</v>
      </c>
      <c r="H66" s="75"/>
      <c r="I66" s="75">
        <f t="shared" si="3"/>
        <v>0</v>
      </c>
    </row>
    <row r="67" spans="1:9" ht="45" hidden="1" outlineLevel="4">
      <c r="A67" s="21" t="s">
        <v>111</v>
      </c>
      <c r="B67" s="59" t="s">
        <v>112</v>
      </c>
      <c r="C67" s="75"/>
      <c r="D67" s="75"/>
      <c r="E67" s="75">
        <f t="shared" si="4"/>
        <v>0</v>
      </c>
      <c r="F67" s="75"/>
      <c r="G67" s="75">
        <f t="shared" si="5"/>
        <v>0</v>
      </c>
      <c r="H67" s="75"/>
      <c r="I67" s="75">
        <f t="shared" si="3"/>
        <v>0</v>
      </c>
    </row>
    <row r="68" spans="1:9" ht="32.25" customHeight="1" outlineLevel="1" collapsed="1">
      <c r="A68" s="96" t="s">
        <v>113</v>
      </c>
      <c r="B68" s="92" t="s">
        <v>114</v>
      </c>
      <c r="C68" s="90">
        <f>C69</f>
        <v>1530</v>
      </c>
      <c r="D68" s="90">
        <f>D69</f>
        <v>0</v>
      </c>
      <c r="E68" s="90">
        <f t="shared" si="4"/>
        <v>1530</v>
      </c>
      <c r="F68" s="90">
        <f>F69</f>
        <v>0</v>
      </c>
      <c r="G68" s="90">
        <f t="shared" si="5"/>
        <v>1530</v>
      </c>
      <c r="H68" s="90">
        <f>H69</f>
        <v>0</v>
      </c>
      <c r="I68" s="90">
        <f t="shared" si="3"/>
        <v>1530</v>
      </c>
    </row>
    <row r="69" spans="1:9" ht="31.5" customHeight="1" outlineLevel="2">
      <c r="A69" s="17" t="s">
        <v>115</v>
      </c>
      <c r="B69" s="62" t="s">
        <v>116</v>
      </c>
      <c r="C69" s="76">
        <v>1530</v>
      </c>
      <c r="D69" s="76"/>
      <c r="E69" s="76">
        <f t="shared" si="4"/>
        <v>1530</v>
      </c>
      <c r="F69" s="76"/>
      <c r="G69" s="76">
        <f t="shared" si="5"/>
        <v>1530</v>
      </c>
      <c r="H69" s="76"/>
      <c r="I69" s="76">
        <f t="shared" si="3"/>
        <v>1530</v>
      </c>
    </row>
    <row r="70" spans="1:9" ht="47.25" customHeight="1" outlineLevel="1">
      <c r="A70" s="96" t="s">
        <v>356</v>
      </c>
      <c r="B70" s="92" t="s">
        <v>357</v>
      </c>
      <c r="C70" s="90">
        <f>C71</f>
        <v>0</v>
      </c>
      <c r="D70" s="90">
        <f aca="true" t="shared" si="6" ref="D70:I70">D71</f>
        <v>0</v>
      </c>
      <c r="E70" s="90">
        <f t="shared" si="6"/>
        <v>0</v>
      </c>
      <c r="F70" s="90">
        <f t="shared" si="6"/>
        <v>0</v>
      </c>
      <c r="G70" s="90">
        <f t="shared" si="6"/>
        <v>0</v>
      </c>
      <c r="H70" s="90">
        <f t="shared" si="6"/>
        <v>1148</v>
      </c>
      <c r="I70" s="90">
        <f t="shared" si="6"/>
        <v>1148</v>
      </c>
    </row>
    <row r="71" spans="1:9" ht="30" outlineLevel="2" collapsed="1">
      <c r="A71" s="17" t="s">
        <v>361</v>
      </c>
      <c r="B71" s="62" t="s">
        <v>360</v>
      </c>
      <c r="C71" s="76"/>
      <c r="D71" s="76"/>
      <c r="E71" s="76">
        <f t="shared" si="4"/>
        <v>0</v>
      </c>
      <c r="F71" s="76"/>
      <c r="G71" s="76">
        <f t="shared" si="5"/>
        <v>0</v>
      </c>
      <c r="H71" s="76">
        <v>1148</v>
      </c>
      <c r="I71" s="76">
        <f t="shared" si="3"/>
        <v>1148</v>
      </c>
    </row>
    <row r="72" spans="1:9" ht="30.75" customHeight="1" outlineLevel="1">
      <c r="A72" s="96" t="s">
        <v>117</v>
      </c>
      <c r="B72" s="92" t="s">
        <v>118</v>
      </c>
      <c r="C72" s="90">
        <f>C73+C75+C78</f>
        <v>1850</v>
      </c>
      <c r="D72" s="90">
        <f aca="true" t="shared" si="7" ref="D72:I72">D73+D75+D78</f>
        <v>14660</v>
      </c>
      <c r="E72" s="90">
        <f t="shared" si="7"/>
        <v>16510</v>
      </c>
      <c r="F72" s="90">
        <f t="shared" si="7"/>
        <v>0</v>
      </c>
      <c r="G72" s="90">
        <f t="shared" si="7"/>
        <v>16510</v>
      </c>
      <c r="H72" s="90">
        <f t="shared" si="7"/>
        <v>2921</v>
      </c>
      <c r="I72" s="90">
        <f t="shared" si="7"/>
        <v>19431</v>
      </c>
    </row>
    <row r="73" spans="1:9" s="26" customFormat="1" ht="19.5" customHeight="1" outlineLevel="2">
      <c r="A73" s="17" t="s">
        <v>119</v>
      </c>
      <c r="B73" s="62" t="s">
        <v>120</v>
      </c>
      <c r="C73" s="76">
        <v>450</v>
      </c>
      <c r="D73" s="76"/>
      <c r="E73" s="76">
        <f aca="true" t="shared" si="8" ref="E73:E104">C73+D73</f>
        <v>450</v>
      </c>
      <c r="F73" s="76"/>
      <c r="G73" s="76">
        <f aca="true" t="shared" si="9" ref="G73:G104">E73+F73</f>
        <v>450</v>
      </c>
      <c r="H73" s="76"/>
      <c r="I73" s="76">
        <f aca="true" t="shared" si="10" ref="I73:I127">G73+H73</f>
        <v>450</v>
      </c>
    </row>
    <row r="74" spans="1:9" ht="30" hidden="1" outlineLevel="3">
      <c r="A74" s="21" t="s">
        <v>121</v>
      </c>
      <c r="B74" s="59" t="s">
        <v>122</v>
      </c>
      <c r="C74" s="76"/>
      <c r="D74" s="76"/>
      <c r="E74" s="76">
        <f t="shared" si="8"/>
        <v>0</v>
      </c>
      <c r="F74" s="76"/>
      <c r="G74" s="76">
        <f t="shared" si="9"/>
        <v>0</v>
      </c>
      <c r="H74" s="76"/>
      <c r="I74" s="76">
        <f t="shared" si="10"/>
        <v>0</v>
      </c>
    </row>
    <row r="75" spans="1:9" ht="33.75" customHeight="1" outlineLevel="2" collapsed="1">
      <c r="A75" s="17" t="s">
        <v>123</v>
      </c>
      <c r="B75" s="62" t="s">
        <v>124</v>
      </c>
      <c r="C75" s="76">
        <v>1400</v>
      </c>
      <c r="D75" s="76">
        <v>14660</v>
      </c>
      <c r="E75" s="76">
        <f t="shared" si="8"/>
        <v>16060</v>
      </c>
      <c r="F75" s="76"/>
      <c r="G75" s="76">
        <f t="shared" si="9"/>
        <v>16060</v>
      </c>
      <c r="H75" s="76"/>
      <c r="I75" s="76">
        <f t="shared" si="10"/>
        <v>16060</v>
      </c>
    </row>
    <row r="76" spans="1:9" ht="60" hidden="1" outlineLevel="3">
      <c r="A76" s="21" t="s">
        <v>125</v>
      </c>
      <c r="B76" s="59" t="s">
        <v>126</v>
      </c>
      <c r="C76" s="75"/>
      <c r="D76" s="75"/>
      <c r="E76" s="75">
        <f t="shared" si="8"/>
        <v>0</v>
      </c>
      <c r="F76" s="75"/>
      <c r="G76" s="75">
        <f t="shared" si="9"/>
        <v>0</v>
      </c>
      <c r="H76" s="75"/>
      <c r="I76" s="75">
        <f t="shared" si="10"/>
        <v>0</v>
      </c>
    </row>
    <row r="77" spans="1:9" ht="75" hidden="1" outlineLevel="3">
      <c r="A77" s="21" t="s">
        <v>127</v>
      </c>
      <c r="B77" s="59" t="s">
        <v>128</v>
      </c>
      <c r="C77" s="75"/>
      <c r="D77" s="75"/>
      <c r="E77" s="75">
        <f t="shared" si="8"/>
        <v>0</v>
      </c>
      <c r="F77" s="75"/>
      <c r="G77" s="75">
        <f t="shared" si="9"/>
        <v>0</v>
      </c>
      <c r="H77" s="75"/>
      <c r="I77" s="75">
        <f t="shared" si="10"/>
        <v>0</v>
      </c>
    </row>
    <row r="78" spans="1:9" ht="78" customHeight="1" outlineLevel="2" collapsed="1">
      <c r="A78" s="17" t="s">
        <v>358</v>
      </c>
      <c r="B78" s="62" t="s">
        <v>359</v>
      </c>
      <c r="C78" s="76"/>
      <c r="D78" s="76"/>
      <c r="E78" s="76">
        <f t="shared" si="8"/>
        <v>0</v>
      </c>
      <c r="F78" s="76"/>
      <c r="G78" s="76">
        <f t="shared" si="9"/>
        <v>0</v>
      </c>
      <c r="H78" s="76">
        <v>2921</v>
      </c>
      <c r="I78" s="76">
        <f t="shared" si="10"/>
        <v>2921</v>
      </c>
    </row>
    <row r="79" spans="1:9" ht="24" customHeight="1" hidden="1" outlineLevel="3">
      <c r="A79" s="21" t="s">
        <v>129</v>
      </c>
      <c r="B79" s="59" t="s">
        <v>130</v>
      </c>
      <c r="C79" s="75"/>
      <c r="D79" s="75"/>
      <c r="E79" s="75">
        <f t="shared" si="8"/>
        <v>0</v>
      </c>
      <c r="F79" s="75"/>
      <c r="G79" s="75">
        <f t="shared" si="9"/>
        <v>0</v>
      </c>
      <c r="H79" s="75"/>
      <c r="I79" s="75">
        <f t="shared" si="10"/>
        <v>0</v>
      </c>
    </row>
    <row r="80" spans="1:9" ht="30" customHeight="1" outlineLevel="1" collapsed="1">
      <c r="A80" s="13" t="s">
        <v>131</v>
      </c>
      <c r="B80" s="57" t="s">
        <v>132</v>
      </c>
      <c r="C80" s="74">
        <f>C81</f>
        <v>0</v>
      </c>
      <c r="D80" s="74">
        <f>D81</f>
        <v>0</v>
      </c>
      <c r="E80" s="74">
        <f t="shared" si="8"/>
        <v>0</v>
      </c>
      <c r="F80" s="74">
        <f>F81</f>
        <v>0</v>
      </c>
      <c r="G80" s="74">
        <f t="shared" si="9"/>
        <v>0</v>
      </c>
      <c r="H80" s="74">
        <f>H81</f>
        <v>2</v>
      </c>
      <c r="I80" s="74">
        <f t="shared" si="10"/>
        <v>2</v>
      </c>
    </row>
    <row r="81" spans="1:9" ht="47.25" customHeight="1" outlineLevel="2">
      <c r="A81" s="17" t="s">
        <v>133</v>
      </c>
      <c r="B81" s="62" t="s">
        <v>134</v>
      </c>
      <c r="C81" s="76">
        <v>0</v>
      </c>
      <c r="D81" s="76">
        <v>0</v>
      </c>
      <c r="E81" s="76">
        <f t="shared" si="8"/>
        <v>0</v>
      </c>
      <c r="F81" s="76">
        <v>0</v>
      </c>
      <c r="G81" s="76">
        <f t="shared" si="9"/>
        <v>0</v>
      </c>
      <c r="H81" s="76">
        <v>2</v>
      </c>
      <c r="I81" s="76">
        <f t="shared" si="10"/>
        <v>2</v>
      </c>
    </row>
    <row r="82" spans="1:9" ht="45" hidden="1" outlineLevel="3">
      <c r="A82" s="27" t="s">
        <v>135</v>
      </c>
      <c r="B82" s="59" t="s">
        <v>136</v>
      </c>
      <c r="C82" s="75"/>
      <c r="D82" s="75"/>
      <c r="E82" s="75">
        <f t="shared" si="8"/>
        <v>0</v>
      </c>
      <c r="F82" s="75"/>
      <c r="G82" s="75">
        <f t="shared" si="9"/>
        <v>0</v>
      </c>
      <c r="H82" s="75"/>
      <c r="I82" s="75">
        <f t="shared" si="10"/>
        <v>0</v>
      </c>
    </row>
    <row r="83" spans="1:9" ht="45" hidden="1" outlineLevel="3">
      <c r="A83" s="27" t="s">
        <v>137</v>
      </c>
      <c r="B83" s="59" t="s">
        <v>136</v>
      </c>
      <c r="C83" s="75"/>
      <c r="D83" s="75"/>
      <c r="E83" s="75">
        <f t="shared" si="8"/>
        <v>0</v>
      </c>
      <c r="F83" s="75"/>
      <c r="G83" s="75">
        <f t="shared" si="9"/>
        <v>0</v>
      </c>
      <c r="H83" s="75"/>
      <c r="I83" s="75">
        <f t="shared" si="10"/>
        <v>0</v>
      </c>
    </row>
    <row r="84" spans="1:9" ht="45" hidden="1" outlineLevel="3">
      <c r="A84" s="27" t="s">
        <v>138</v>
      </c>
      <c r="B84" s="59" t="s">
        <v>136</v>
      </c>
      <c r="C84" s="75"/>
      <c r="D84" s="75"/>
      <c r="E84" s="75">
        <f t="shared" si="8"/>
        <v>0</v>
      </c>
      <c r="F84" s="75"/>
      <c r="G84" s="75">
        <f t="shared" si="9"/>
        <v>0</v>
      </c>
      <c r="H84" s="75"/>
      <c r="I84" s="75">
        <f t="shared" si="10"/>
        <v>0</v>
      </c>
    </row>
    <row r="85" spans="1:9" ht="45" hidden="1" outlineLevel="3">
      <c r="A85" s="27" t="s">
        <v>139</v>
      </c>
      <c r="B85" s="59" t="s">
        <v>136</v>
      </c>
      <c r="C85" s="75"/>
      <c r="D85" s="75"/>
      <c r="E85" s="75">
        <f t="shared" si="8"/>
        <v>0</v>
      </c>
      <c r="F85" s="75"/>
      <c r="G85" s="75">
        <f t="shared" si="9"/>
        <v>0</v>
      </c>
      <c r="H85" s="75"/>
      <c r="I85" s="75">
        <f t="shared" si="10"/>
        <v>0</v>
      </c>
    </row>
    <row r="86" spans="1:9" ht="28.5" outlineLevel="1" collapsed="1">
      <c r="A86" s="96" t="s">
        <v>140</v>
      </c>
      <c r="B86" s="92" t="s">
        <v>141</v>
      </c>
      <c r="C86" s="90">
        <f>C87+C90+C93+C104+C106+C107+C108+C109+C110+C111</f>
        <v>4000</v>
      </c>
      <c r="D86" s="90">
        <f>D87+D90+D93+D104+D106+D107+D108+D109+D110+D111</f>
        <v>0</v>
      </c>
      <c r="E86" s="90">
        <f t="shared" si="8"/>
        <v>4000</v>
      </c>
      <c r="F86" s="90">
        <f>F87+F90+F93+F104+F106+F107+F108+F109+F110+F111</f>
        <v>0</v>
      </c>
      <c r="G86" s="90">
        <f t="shared" si="9"/>
        <v>4000</v>
      </c>
      <c r="H86" s="90">
        <f>H87+H90+H93+H104+H106+H107+H108+H109+H110+H111</f>
        <v>0</v>
      </c>
      <c r="I86" s="90">
        <f t="shared" si="10"/>
        <v>4000</v>
      </c>
    </row>
    <row r="87" spans="1:9" ht="64.5" customHeight="1" outlineLevel="2">
      <c r="A87" s="17" t="s">
        <v>142</v>
      </c>
      <c r="B87" s="62" t="s">
        <v>143</v>
      </c>
      <c r="C87" s="76">
        <v>54</v>
      </c>
      <c r="D87" s="76"/>
      <c r="E87" s="76">
        <f t="shared" si="8"/>
        <v>54</v>
      </c>
      <c r="F87" s="76"/>
      <c r="G87" s="76">
        <f t="shared" si="9"/>
        <v>54</v>
      </c>
      <c r="H87" s="76"/>
      <c r="I87" s="76">
        <f t="shared" si="10"/>
        <v>54</v>
      </c>
    </row>
    <row r="88" spans="1:9" ht="75" hidden="1" outlineLevel="3">
      <c r="A88" s="17" t="s">
        <v>144</v>
      </c>
      <c r="B88" s="59" t="s">
        <v>143</v>
      </c>
      <c r="C88" s="76">
        <v>0</v>
      </c>
      <c r="D88" s="76">
        <v>0</v>
      </c>
      <c r="E88" s="76">
        <f t="shared" si="8"/>
        <v>0</v>
      </c>
      <c r="F88" s="76">
        <v>0</v>
      </c>
      <c r="G88" s="76">
        <f t="shared" si="9"/>
        <v>0</v>
      </c>
      <c r="H88" s="76">
        <v>0</v>
      </c>
      <c r="I88" s="76">
        <f t="shared" si="10"/>
        <v>0</v>
      </c>
    </row>
    <row r="89" spans="1:9" ht="75" hidden="1" outlineLevel="3">
      <c r="A89" s="17" t="s">
        <v>145</v>
      </c>
      <c r="B89" s="59" t="s">
        <v>143</v>
      </c>
      <c r="C89" s="76">
        <v>0</v>
      </c>
      <c r="D89" s="76">
        <v>0</v>
      </c>
      <c r="E89" s="76">
        <f t="shared" si="8"/>
        <v>0</v>
      </c>
      <c r="F89" s="76">
        <v>0</v>
      </c>
      <c r="G89" s="76">
        <f t="shared" si="9"/>
        <v>0</v>
      </c>
      <c r="H89" s="76">
        <v>0</v>
      </c>
      <c r="I89" s="76">
        <f t="shared" si="10"/>
        <v>0</v>
      </c>
    </row>
    <row r="90" spans="1:9" ht="32.25" customHeight="1" outlineLevel="2" collapsed="1">
      <c r="A90" s="17" t="s">
        <v>146</v>
      </c>
      <c r="B90" s="62" t="s">
        <v>147</v>
      </c>
      <c r="C90" s="76">
        <v>53</v>
      </c>
      <c r="D90" s="76"/>
      <c r="E90" s="76">
        <f t="shared" si="8"/>
        <v>53</v>
      </c>
      <c r="F90" s="76"/>
      <c r="G90" s="76">
        <f t="shared" si="9"/>
        <v>53</v>
      </c>
      <c r="H90" s="76"/>
      <c r="I90" s="76">
        <f t="shared" si="10"/>
        <v>53</v>
      </c>
    </row>
    <row r="91" spans="1:9" ht="120" hidden="1" outlineLevel="3">
      <c r="A91" s="17" t="s">
        <v>148</v>
      </c>
      <c r="B91" s="59" t="s">
        <v>149</v>
      </c>
      <c r="C91" s="76">
        <v>0</v>
      </c>
      <c r="D91" s="76">
        <v>0</v>
      </c>
      <c r="E91" s="76">
        <f t="shared" si="8"/>
        <v>0</v>
      </c>
      <c r="F91" s="76">
        <v>0</v>
      </c>
      <c r="G91" s="76">
        <f t="shared" si="9"/>
        <v>0</v>
      </c>
      <c r="H91" s="76">
        <v>0</v>
      </c>
      <c r="I91" s="76">
        <f t="shared" si="10"/>
        <v>0</v>
      </c>
    </row>
    <row r="92" spans="1:9" ht="90" hidden="1" outlineLevel="3">
      <c r="A92" s="17" t="s">
        <v>150</v>
      </c>
      <c r="B92" s="59" t="s">
        <v>151</v>
      </c>
      <c r="C92" s="76">
        <v>0</v>
      </c>
      <c r="D92" s="76">
        <v>0</v>
      </c>
      <c r="E92" s="76">
        <f t="shared" si="8"/>
        <v>0</v>
      </c>
      <c r="F92" s="76">
        <v>0</v>
      </c>
      <c r="G92" s="76">
        <f t="shared" si="9"/>
        <v>0</v>
      </c>
      <c r="H92" s="76">
        <v>0</v>
      </c>
      <c r="I92" s="76">
        <f t="shared" si="10"/>
        <v>0</v>
      </c>
    </row>
    <row r="93" spans="1:9" ht="31.5" customHeight="1" outlineLevel="2" collapsed="1">
      <c r="A93" s="17" t="s">
        <v>152</v>
      </c>
      <c r="B93" s="62" t="s">
        <v>153</v>
      </c>
      <c r="C93" s="76">
        <v>1300</v>
      </c>
      <c r="D93" s="76"/>
      <c r="E93" s="76">
        <f t="shared" si="8"/>
        <v>1300</v>
      </c>
      <c r="F93" s="76"/>
      <c r="G93" s="76">
        <f t="shared" si="9"/>
        <v>1300</v>
      </c>
      <c r="H93" s="76"/>
      <c r="I93" s="76">
        <f t="shared" si="10"/>
        <v>1300</v>
      </c>
    </row>
    <row r="94" spans="1:9" ht="60" hidden="1" outlineLevel="3">
      <c r="A94" s="21" t="s">
        <v>154</v>
      </c>
      <c r="B94" s="59" t="s">
        <v>155</v>
      </c>
      <c r="C94" s="76">
        <v>0</v>
      </c>
      <c r="D94" s="76">
        <v>0</v>
      </c>
      <c r="E94" s="76">
        <f t="shared" si="8"/>
        <v>0</v>
      </c>
      <c r="F94" s="76">
        <v>0</v>
      </c>
      <c r="G94" s="76">
        <f t="shared" si="9"/>
        <v>0</v>
      </c>
      <c r="H94" s="76">
        <v>0</v>
      </c>
      <c r="I94" s="76">
        <f t="shared" si="10"/>
        <v>0</v>
      </c>
    </row>
    <row r="95" spans="1:9" ht="60" hidden="1" outlineLevel="3">
      <c r="A95" s="21" t="s">
        <v>156</v>
      </c>
      <c r="B95" s="59" t="s">
        <v>155</v>
      </c>
      <c r="C95" s="76">
        <v>0</v>
      </c>
      <c r="D95" s="76">
        <v>0</v>
      </c>
      <c r="E95" s="76">
        <f t="shared" si="8"/>
        <v>0</v>
      </c>
      <c r="F95" s="76">
        <v>0</v>
      </c>
      <c r="G95" s="76">
        <f t="shared" si="9"/>
        <v>0</v>
      </c>
      <c r="H95" s="76">
        <v>0</v>
      </c>
      <c r="I95" s="76">
        <f t="shared" si="10"/>
        <v>0</v>
      </c>
    </row>
    <row r="96" spans="1:9" ht="60" hidden="1" outlineLevel="3">
      <c r="A96" s="21" t="s">
        <v>157</v>
      </c>
      <c r="B96" s="59" t="s">
        <v>155</v>
      </c>
      <c r="C96" s="76">
        <v>0</v>
      </c>
      <c r="D96" s="76">
        <v>0</v>
      </c>
      <c r="E96" s="76">
        <f t="shared" si="8"/>
        <v>0</v>
      </c>
      <c r="F96" s="76">
        <v>0</v>
      </c>
      <c r="G96" s="76">
        <f t="shared" si="9"/>
        <v>0</v>
      </c>
      <c r="H96" s="76">
        <v>0</v>
      </c>
      <c r="I96" s="76">
        <f t="shared" si="10"/>
        <v>0</v>
      </c>
    </row>
    <row r="97" spans="1:9" ht="60" hidden="1" outlineLevel="3">
      <c r="A97" s="21" t="s">
        <v>158</v>
      </c>
      <c r="B97" s="59" t="s">
        <v>155</v>
      </c>
      <c r="C97" s="76">
        <v>0</v>
      </c>
      <c r="D97" s="76">
        <v>0</v>
      </c>
      <c r="E97" s="76">
        <f t="shared" si="8"/>
        <v>0</v>
      </c>
      <c r="F97" s="76">
        <v>0</v>
      </c>
      <c r="G97" s="76">
        <f t="shared" si="9"/>
        <v>0</v>
      </c>
      <c r="H97" s="76">
        <v>0</v>
      </c>
      <c r="I97" s="76">
        <f t="shared" si="10"/>
        <v>0</v>
      </c>
    </row>
    <row r="98" spans="1:9" ht="60" hidden="1" outlineLevel="3">
      <c r="A98" s="21" t="s">
        <v>159</v>
      </c>
      <c r="B98" s="59" t="s">
        <v>155</v>
      </c>
      <c r="C98" s="76">
        <v>0</v>
      </c>
      <c r="D98" s="76">
        <v>0</v>
      </c>
      <c r="E98" s="76">
        <f t="shared" si="8"/>
        <v>0</v>
      </c>
      <c r="F98" s="76">
        <v>0</v>
      </c>
      <c r="G98" s="76">
        <f t="shared" si="9"/>
        <v>0</v>
      </c>
      <c r="H98" s="76">
        <v>0</v>
      </c>
      <c r="I98" s="76">
        <f t="shared" si="10"/>
        <v>0</v>
      </c>
    </row>
    <row r="99" spans="1:9" ht="60" hidden="1" outlineLevel="3">
      <c r="A99" s="21" t="s">
        <v>160</v>
      </c>
      <c r="B99" s="59" t="s">
        <v>155</v>
      </c>
      <c r="C99" s="76">
        <v>0</v>
      </c>
      <c r="D99" s="76">
        <v>0</v>
      </c>
      <c r="E99" s="76">
        <f t="shared" si="8"/>
        <v>0</v>
      </c>
      <c r="F99" s="76">
        <v>0</v>
      </c>
      <c r="G99" s="76">
        <f t="shared" si="9"/>
        <v>0</v>
      </c>
      <c r="H99" s="76">
        <v>0</v>
      </c>
      <c r="I99" s="76">
        <f t="shared" si="10"/>
        <v>0</v>
      </c>
    </row>
    <row r="100" spans="1:9" ht="60" hidden="1" outlineLevel="3">
      <c r="A100" s="21" t="s">
        <v>161</v>
      </c>
      <c r="B100" s="59" t="s">
        <v>155</v>
      </c>
      <c r="C100" s="76">
        <v>0</v>
      </c>
      <c r="D100" s="76">
        <v>0</v>
      </c>
      <c r="E100" s="76">
        <f t="shared" si="8"/>
        <v>0</v>
      </c>
      <c r="F100" s="76">
        <v>0</v>
      </c>
      <c r="G100" s="76">
        <f t="shared" si="9"/>
        <v>0</v>
      </c>
      <c r="H100" s="76">
        <v>0</v>
      </c>
      <c r="I100" s="76">
        <f t="shared" si="10"/>
        <v>0</v>
      </c>
    </row>
    <row r="101" spans="1:9" ht="60" hidden="1" outlineLevel="3">
      <c r="A101" s="21" t="s">
        <v>162</v>
      </c>
      <c r="B101" s="59" t="s">
        <v>155</v>
      </c>
      <c r="C101" s="76">
        <v>0</v>
      </c>
      <c r="D101" s="76">
        <v>0</v>
      </c>
      <c r="E101" s="76">
        <f t="shared" si="8"/>
        <v>0</v>
      </c>
      <c r="F101" s="76">
        <v>0</v>
      </c>
      <c r="G101" s="76">
        <f t="shared" si="9"/>
        <v>0</v>
      </c>
      <c r="H101" s="76">
        <v>0</v>
      </c>
      <c r="I101" s="76">
        <f t="shared" si="10"/>
        <v>0</v>
      </c>
    </row>
    <row r="102" spans="1:9" ht="60" hidden="1" outlineLevel="3">
      <c r="A102" s="21" t="s">
        <v>163</v>
      </c>
      <c r="B102" s="59" t="s">
        <v>155</v>
      </c>
      <c r="C102" s="76">
        <v>0</v>
      </c>
      <c r="D102" s="76">
        <v>0</v>
      </c>
      <c r="E102" s="76">
        <f t="shared" si="8"/>
        <v>0</v>
      </c>
      <c r="F102" s="76">
        <v>0</v>
      </c>
      <c r="G102" s="76">
        <f t="shared" si="9"/>
        <v>0</v>
      </c>
      <c r="H102" s="76">
        <v>0</v>
      </c>
      <c r="I102" s="76">
        <f t="shared" si="10"/>
        <v>0</v>
      </c>
    </row>
    <row r="103" spans="1:9" ht="75" hidden="1" outlineLevel="3">
      <c r="A103" s="21" t="s">
        <v>164</v>
      </c>
      <c r="B103" s="59" t="s">
        <v>143</v>
      </c>
      <c r="C103" s="76">
        <v>0</v>
      </c>
      <c r="D103" s="76">
        <v>0</v>
      </c>
      <c r="E103" s="76">
        <f t="shared" si="8"/>
        <v>0</v>
      </c>
      <c r="F103" s="76">
        <v>0</v>
      </c>
      <c r="G103" s="76">
        <f t="shared" si="9"/>
        <v>0</v>
      </c>
      <c r="H103" s="76">
        <v>0</v>
      </c>
      <c r="I103" s="76">
        <f t="shared" si="10"/>
        <v>0</v>
      </c>
    </row>
    <row r="104" spans="1:9" ht="76.5" customHeight="1" outlineLevel="2" collapsed="1">
      <c r="A104" s="17" t="s">
        <v>165</v>
      </c>
      <c r="B104" s="62" t="s">
        <v>166</v>
      </c>
      <c r="C104" s="76">
        <v>69</v>
      </c>
      <c r="D104" s="76"/>
      <c r="E104" s="76">
        <f t="shared" si="8"/>
        <v>69</v>
      </c>
      <c r="F104" s="76"/>
      <c r="G104" s="76">
        <f t="shared" si="9"/>
        <v>69</v>
      </c>
      <c r="H104" s="76"/>
      <c r="I104" s="76">
        <f t="shared" si="10"/>
        <v>69</v>
      </c>
    </row>
    <row r="105" spans="1:9" ht="90" hidden="1" outlineLevel="3">
      <c r="A105" s="21" t="s">
        <v>167</v>
      </c>
      <c r="B105" s="59" t="s">
        <v>168</v>
      </c>
      <c r="C105" s="76">
        <v>0</v>
      </c>
      <c r="D105" s="76">
        <v>0</v>
      </c>
      <c r="E105" s="76">
        <f aca="true" t="shared" si="11" ref="E105:E127">C105+D105</f>
        <v>0</v>
      </c>
      <c r="F105" s="76">
        <v>0</v>
      </c>
      <c r="G105" s="76">
        <f aca="true" t="shared" si="12" ref="G105:G127">E105+F105</f>
        <v>0</v>
      </c>
      <c r="H105" s="76">
        <v>0</v>
      </c>
      <c r="I105" s="76">
        <f t="shared" si="10"/>
        <v>0</v>
      </c>
    </row>
    <row r="106" spans="1:9" ht="48" customHeight="1" outlineLevel="2" collapsed="1">
      <c r="A106" s="17" t="s">
        <v>169</v>
      </c>
      <c r="B106" s="62" t="s">
        <v>170</v>
      </c>
      <c r="C106" s="76">
        <v>1638</v>
      </c>
      <c r="D106" s="76"/>
      <c r="E106" s="76">
        <f t="shared" si="11"/>
        <v>1638</v>
      </c>
      <c r="F106" s="76"/>
      <c r="G106" s="76">
        <f t="shared" si="12"/>
        <v>1638</v>
      </c>
      <c r="H106" s="76"/>
      <c r="I106" s="76">
        <f t="shared" si="10"/>
        <v>1638</v>
      </c>
    </row>
    <row r="107" spans="1:9" ht="81" customHeight="1" outlineLevel="2">
      <c r="A107" s="17" t="s">
        <v>171</v>
      </c>
      <c r="B107" s="62" t="s">
        <v>172</v>
      </c>
      <c r="C107" s="76">
        <v>136</v>
      </c>
      <c r="D107" s="76"/>
      <c r="E107" s="76">
        <f t="shared" si="11"/>
        <v>136</v>
      </c>
      <c r="F107" s="76"/>
      <c r="G107" s="76">
        <f t="shared" si="12"/>
        <v>136</v>
      </c>
      <c r="H107" s="76"/>
      <c r="I107" s="76">
        <f t="shared" si="10"/>
        <v>136</v>
      </c>
    </row>
    <row r="108" spans="1:9" ht="45" outlineLevel="2">
      <c r="A108" s="17" t="s">
        <v>173</v>
      </c>
      <c r="B108" s="62" t="s">
        <v>174</v>
      </c>
      <c r="C108" s="76">
        <v>425</v>
      </c>
      <c r="D108" s="76"/>
      <c r="E108" s="76">
        <f t="shared" si="11"/>
        <v>425</v>
      </c>
      <c r="F108" s="76"/>
      <c r="G108" s="76">
        <f t="shared" si="12"/>
        <v>425</v>
      </c>
      <c r="H108" s="76"/>
      <c r="I108" s="76">
        <f t="shared" si="10"/>
        <v>425</v>
      </c>
    </row>
    <row r="109" spans="1:9" ht="30" hidden="1" outlineLevel="2">
      <c r="A109" s="17" t="s">
        <v>175</v>
      </c>
      <c r="B109" s="62" t="s">
        <v>176</v>
      </c>
      <c r="C109" s="76"/>
      <c r="D109" s="76"/>
      <c r="E109" s="76">
        <f t="shared" si="11"/>
        <v>0</v>
      </c>
      <c r="F109" s="76"/>
      <c r="G109" s="76">
        <f t="shared" si="12"/>
        <v>0</v>
      </c>
      <c r="H109" s="76"/>
      <c r="I109" s="76">
        <f t="shared" si="10"/>
        <v>0</v>
      </c>
    </row>
    <row r="110" spans="1:9" ht="75" outlineLevel="2">
      <c r="A110" s="17" t="s">
        <v>177</v>
      </c>
      <c r="B110" s="62" t="s">
        <v>178</v>
      </c>
      <c r="C110" s="76">
        <v>325</v>
      </c>
      <c r="D110" s="76"/>
      <c r="E110" s="76">
        <f t="shared" si="11"/>
        <v>325</v>
      </c>
      <c r="F110" s="76"/>
      <c r="G110" s="76">
        <f t="shared" si="12"/>
        <v>325</v>
      </c>
      <c r="H110" s="76"/>
      <c r="I110" s="76">
        <f t="shared" si="10"/>
        <v>325</v>
      </c>
    </row>
    <row r="111" spans="1:9" ht="36" customHeight="1" hidden="1" outlineLevel="2">
      <c r="A111" s="17" t="s">
        <v>179</v>
      </c>
      <c r="B111" s="62" t="s">
        <v>180</v>
      </c>
      <c r="C111" s="76"/>
      <c r="D111" s="76"/>
      <c r="E111" s="76">
        <f t="shared" si="11"/>
        <v>0</v>
      </c>
      <c r="F111" s="76"/>
      <c r="G111" s="76">
        <f t="shared" si="12"/>
        <v>0</v>
      </c>
      <c r="H111" s="76"/>
      <c r="I111" s="76">
        <f t="shared" si="10"/>
        <v>0</v>
      </c>
    </row>
    <row r="112" spans="1:9" ht="18" customHeight="1" outlineLevel="1" collapsed="1">
      <c r="A112" s="96" t="s">
        <v>181</v>
      </c>
      <c r="B112" s="92" t="s">
        <v>182</v>
      </c>
      <c r="C112" s="90">
        <f>C116+C113</f>
        <v>115</v>
      </c>
      <c r="D112" s="90">
        <f>D116+D113</f>
        <v>0</v>
      </c>
      <c r="E112" s="90">
        <f t="shared" si="11"/>
        <v>115</v>
      </c>
      <c r="F112" s="90">
        <f>F116+F113</f>
        <v>0</v>
      </c>
      <c r="G112" s="90">
        <f t="shared" si="12"/>
        <v>115</v>
      </c>
      <c r="H112" s="90">
        <f>H116+H113</f>
        <v>1820</v>
      </c>
      <c r="I112" s="90">
        <f t="shared" si="10"/>
        <v>1935</v>
      </c>
    </row>
    <row r="113" spans="1:9" ht="12.75" customHeight="1" hidden="1" outlineLevel="2">
      <c r="A113" s="17" t="s">
        <v>183</v>
      </c>
      <c r="B113" s="62" t="s">
        <v>184</v>
      </c>
      <c r="C113" s="76">
        <v>0</v>
      </c>
      <c r="D113" s="76">
        <v>0</v>
      </c>
      <c r="E113" s="76">
        <f t="shared" si="11"/>
        <v>0</v>
      </c>
      <c r="F113" s="76">
        <v>0</v>
      </c>
      <c r="G113" s="76">
        <f t="shared" si="12"/>
        <v>0</v>
      </c>
      <c r="H113" s="76">
        <v>0</v>
      </c>
      <c r="I113" s="76">
        <f t="shared" si="10"/>
        <v>0</v>
      </c>
    </row>
    <row r="114" spans="1:9" ht="12.75" customHeight="1" hidden="1" outlineLevel="3">
      <c r="A114" s="21" t="s">
        <v>185</v>
      </c>
      <c r="B114" s="59" t="s">
        <v>186</v>
      </c>
      <c r="C114" s="76"/>
      <c r="D114" s="76"/>
      <c r="E114" s="76">
        <f t="shared" si="11"/>
        <v>0</v>
      </c>
      <c r="F114" s="76"/>
      <c r="G114" s="76">
        <f t="shared" si="12"/>
        <v>0</v>
      </c>
      <c r="H114" s="76"/>
      <c r="I114" s="76">
        <f t="shared" si="10"/>
        <v>0</v>
      </c>
    </row>
    <row r="115" spans="1:9" ht="12.75" customHeight="1" hidden="1" outlineLevel="3">
      <c r="A115" s="21" t="s">
        <v>187</v>
      </c>
      <c r="B115" s="59" t="s">
        <v>186</v>
      </c>
      <c r="C115" s="76"/>
      <c r="D115" s="76"/>
      <c r="E115" s="76">
        <f t="shared" si="11"/>
        <v>0</v>
      </c>
      <c r="F115" s="76"/>
      <c r="G115" s="76">
        <f t="shared" si="12"/>
        <v>0</v>
      </c>
      <c r="H115" s="76"/>
      <c r="I115" s="76">
        <f t="shared" si="10"/>
        <v>0</v>
      </c>
    </row>
    <row r="116" spans="1:9" ht="20.25" customHeight="1" outlineLevel="2" collapsed="1">
      <c r="A116" s="17" t="s">
        <v>188</v>
      </c>
      <c r="B116" s="62" t="s">
        <v>189</v>
      </c>
      <c r="C116" s="76">
        <v>115</v>
      </c>
      <c r="D116" s="76"/>
      <c r="E116" s="76">
        <f t="shared" si="11"/>
        <v>115</v>
      </c>
      <c r="F116" s="76"/>
      <c r="G116" s="76">
        <f t="shared" si="12"/>
        <v>115</v>
      </c>
      <c r="H116" s="76">
        <v>1820</v>
      </c>
      <c r="I116" s="76">
        <f t="shared" si="10"/>
        <v>1935</v>
      </c>
    </row>
    <row r="117" spans="1:9" ht="30" hidden="1" outlineLevel="3">
      <c r="A117" s="21" t="s">
        <v>190</v>
      </c>
      <c r="B117" s="59" t="s">
        <v>191</v>
      </c>
      <c r="C117" s="75"/>
      <c r="D117" s="75"/>
      <c r="E117" s="75">
        <f t="shared" si="11"/>
        <v>0</v>
      </c>
      <c r="F117" s="75"/>
      <c r="G117" s="75">
        <f t="shared" si="12"/>
        <v>0</v>
      </c>
      <c r="H117" s="75"/>
      <c r="I117" s="75">
        <f t="shared" si="10"/>
        <v>0</v>
      </c>
    </row>
    <row r="118" spans="1:9" ht="31.5" customHeight="1" outlineLevel="1" collapsed="1">
      <c r="A118" s="96" t="s">
        <v>192</v>
      </c>
      <c r="B118" s="92" t="s">
        <v>193</v>
      </c>
      <c r="C118" s="90">
        <v>0</v>
      </c>
      <c r="D118" s="90">
        <v>0</v>
      </c>
      <c r="E118" s="90">
        <f t="shared" si="11"/>
        <v>0</v>
      </c>
      <c r="F118" s="90">
        <v>0</v>
      </c>
      <c r="G118" s="90">
        <f t="shared" si="12"/>
        <v>0</v>
      </c>
      <c r="H118" s="90">
        <v>-368.7</v>
      </c>
      <c r="I118" s="90">
        <f t="shared" si="10"/>
        <v>-368.7</v>
      </c>
    </row>
    <row r="119" spans="1:9" s="10" customFormat="1" ht="12.75" customHeight="1" hidden="1" outlineLevel="1">
      <c r="A119" s="28"/>
      <c r="B119" s="67" t="s">
        <v>194</v>
      </c>
      <c r="C119" s="79"/>
      <c r="D119" s="79"/>
      <c r="E119" s="79">
        <f t="shared" si="11"/>
        <v>0</v>
      </c>
      <c r="F119" s="79"/>
      <c r="G119" s="79">
        <f t="shared" si="12"/>
        <v>0</v>
      </c>
      <c r="H119" s="79"/>
      <c r="I119" s="79">
        <f t="shared" si="10"/>
        <v>0</v>
      </c>
    </row>
    <row r="120" spans="1:9" ht="9" customHeight="1" hidden="1">
      <c r="A120" s="29"/>
      <c r="B120" s="30"/>
      <c r="C120" s="75"/>
      <c r="D120" s="75"/>
      <c r="E120" s="75">
        <f t="shared" si="11"/>
        <v>0</v>
      </c>
      <c r="F120" s="75"/>
      <c r="G120" s="75">
        <f t="shared" si="12"/>
        <v>0</v>
      </c>
      <c r="H120" s="75"/>
      <c r="I120" s="75">
        <f t="shared" si="10"/>
        <v>0</v>
      </c>
    </row>
    <row r="121" spans="1:9" ht="21.75" customHeight="1">
      <c r="A121" s="96" t="s">
        <v>195</v>
      </c>
      <c r="B121" s="92" t="s">
        <v>196</v>
      </c>
      <c r="C121" s="91">
        <f>C122+C135+C155+C162+C179+C195+C223</f>
        <v>769236.7</v>
      </c>
      <c r="D121" s="91">
        <f>D122+D135+D155+D162+D179+D195+D223</f>
        <v>-329098.4</v>
      </c>
      <c r="E121" s="91">
        <f t="shared" si="11"/>
        <v>440138.29999999993</v>
      </c>
      <c r="F121" s="91">
        <f>F122+F135+F155+F162+F179+F195+F223</f>
        <v>14.51</v>
      </c>
      <c r="G121" s="91">
        <f t="shared" si="12"/>
        <v>440152.80999999994</v>
      </c>
      <c r="H121" s="91">
        <f>H122+H135+H155+H162+H179+H195+H223</f>
        <v>175.79</v>
      </c>
      <c r="I121" s="111">
        <f t="shared" si="10"/>
        <v>440328.5999999999</v>
      </c>
    </row>
    <row r="122" spans="1:9" ht="16.5" customHeight="1">
      <c r="A122" s="96"/>
      <c r="B122" s="92" t="s">
        <v>197</v>
      </c>
      <c r="C122" s="90">
        <f>C123+C126</f>
        <v>172586</v>
      </c>
      <c r="D122" s="90">
        <f>D123+D126</f>
        <v>-29666</v>
      </c>
      <c r="E122" s="90">
        <f t="shared" si="11"/>
        <v>142920</v>
      </c>
      <c r="F122" s="90">
        <f>F123+F126</f>
        <v>0</v>
      </c>
      <c r="G122" s="90">
        <f t="shared" si="12"/>
        <v>142920</v>
      </c>
      <c r="H122" s="90">
        <f>H123+H126</f>
        <v>0</v>
      </c>
      <c r="I122" s="90">
        <f t="shared" si="10"/>
        <v>142920</v>
      </c>
    </row>
    <row r="123" spans="1:9" ht="30" outlineLevel="1">
      <c r="A123" s="17" t="s">
        <v>198</v>
      </c>
      <c r="B123" s="62" t="s">
        <v>199</v>
      </c>
      <c r="C123" s="76">
        <f>C124+C125</f>
        <v>172586</v>
      </c>
      <c r="D123" s="76">
        <f>D124+D125</f>
        <v>-34517</v>
      </c>
      <c r="E123" s="76">
        <f t="shared" si="11"/>
        <v>138069</v>
      </c>
      <c r="F123" s="76">
        <f>F124+F125</f>
        <v>0</v>
      </c>
      <c r="G123" s="76">
        <f t="shared" si="12"/>
        <v>138069</v>
      </c>
      <c r="H123" s="76">
        <f>H124+H125</f>
        <v>0</v>
      </c>
      <c r="I123" s="76">
        <f t="shared" si="10"/>
        <v>138069</v>
      </c>
    </row>
    <row r="124" spans="1:9" ht="48.75" customHeight="1" outlineLevel="1">
      <c r="A124" s="32" t="s">
        <v>200</v>
      </c>
      <c r="B124" s="59" t="s">
        <v>201</v>
      </c>
      <c r="C124" s="77">
        <v>172586</v>
      </c>
      <c r="D124" s="77">
        <v>-34517</v>
      </c>
      <c r="E124" s="77">
        <f t="shared" si="11"/>
        <v>138069</v>
      </c>
      <c r="F124" s="77"/>
      <c r="G124" s="77">
        <f t="shared" si="12"/>
        <v>138069</v>
      </c>
      <c r="H124" s="77"/>
      <c r="I124" s="77">
        <f t="shared" si="10"/>
        <v>138069</v>
      </c>
    </row>
    <row r="125" spans="1:9" ht="32.25" customHeight="1" hidden="1" outlineLevel="1">
      <c r="A125" s="32" t="s">
        <v>202</v>
      </c>
      <c r="B125" s="59" t="s">
        <v>203</v>
      </c>
      <c r="C125" s="77"/>
      <c r="D125" s="77"/>
      <c r="E125" s="77">
        <f t="shared" si="11"/>
        <v>0</v>
      </c>
      <c r="F125" s="77"/>
      <c r="G125" s="77">
        <f t="shared" si="12"/>
        <v>0</v>
      </c>
      <c r="H125" s="77"/>
      <c r="I125" s="77">
        <f t="shared" si="10"/>
        <v>0</v>
      </c>
    </row>
    <row r="126" spans="1:9" ht="45" outlineLevel="1">
      <c r="A126" s="33" t="s">
        <v>204</v>
      </c>
      <c r="B126" s="62" t="s">
        <v>205</v>
      </c>
      <c r="C126" s="76">
        <v>0</v>
      </c>
      <c r="D126" s="76">
        <v>4851</v>
      </c>
      <c r="E126" s="76">
        <f t="shared" si="11"/>
        <v>4851</v>
      </c>
      <c r="F126" s="76"/>
      <c r="G126" s="76">
        <f t="shared" si="12"/>
        <v>4851</v>
      </c>
      <c r="H126" s="76"/>
      <c r="I126" s="76">
        <f t="shared" si="10"/>
        <v>4851</v>
      </c>
    </row>
    <row r="127" spans="1:9" s="3" customFormat="1" ht="41.25" customHeight="1" outlineLevel="1">
      <c r="A127" s="113"/>
      <c r="B127" s="68" t="s">
        <v>206</v>
      </c>
      <c r="C127" s="80">
        <f>C129+C130</f>
        <v>190872.40000000002</v>
      </c>
      <c r="D127" s="80">
        <f>D129+D130</f>
        <v>-8137.2</v>
      </c>
      <c r="E127" s="80">
        <f t="shared" si="11"/>
        <v>182735.2</v>
      </c>
      <c r="F127" s="80">
        <f>F129+F130</f>
        <v>0</v>
      </c>
      <c r="G127" s="80">
        <f t="shared" si="12"/>
        <v>182735.2</v>
      </c>
      <c r="H127" s="80">
        <f>H129+H130</f>
        <v>3192</v>
      </c>
      <c r="I127" s="80">
        <f t="shared" si="10"/>
        <v>185927.2</v>
      </c>
    </row>
    <row r="128" spans="1:9" s="3" customFormat="1" ht="14.25" outlineLevel="1">
      <c r="A128" s="113"/>
      <c r="B128" s="69" t="s">
        <v>207</v>
      </c>
      <c r="C128" s="76"/>
      <c r="D128" s="76"/>
      <c r="E128" s="76"/>
      <c r="F128" s="76"/>
      <c r="G128" s="76"/>
      <c r="H128" s="76"/>
      <c r="I128" s="76"/>
    </row>
    <row r="129" spans="1:9" s="3" customFormat="1" ht="15">
      <c r="A129" s="113"/>
      <c r="B129" s="70" t="s">
        <v>208</v>
      </c>
      <c r="C129" s="81">
        <f>C136+C156+C163</f>
        <v>181599.30000000002</v>
      </c>
      <c r="D129" s="81">
        <f>D136+D156+D163</f>
        <v>-12320</v>
      </c>
      <c r="E129" s="81">
        <f aca="true" t="shared" si="13" ref="E129:E136">C129+D129</f>
        <v>169279.30000000002</v>
      </c>
      <c r="F129" s="81">
        <f>F136+F156+F163</f>
        <v>0</v>
      </c>
      <c r="G129" s="81">
        <f aca="true" t="shared" si="14" ref="G129:G136">E129+F129</f>
        <v>169279.30000000002</v>
      </c>
      <c r="H129" s="81">
        <f>H136+H156+H163</f>
        <v>0</v>
      </c>
      <c r="I129" s="81">
        <f aca="true" t="shared" si="15" ref="I129:I136">G129+H129</f>
        <v>169279.30000000002</v>
      </c>
    </row>
    <row r="130" spans="1:9" s="3" customFormat="1" ht="15">
      <c r="A130" s="113"/>
      <c r="B130" s="70" t="s">
        <v>209</v>
      </c>
      <c r="C130" s="81">
        <f>C150+C160+C170</f>
        <v>9273.1</v>
      </c>
      <c r="D130" s="81">
        <f aca="true" t="shared" si="16" ref="D130:I130">D150+D160+D170</f>
        <v>4182.8</v>
      </c>
      <c r="E130" s="81">
        <f t="shared" si="16"/>
        <v>13455.900000000001</v>
      </c>
      <c r="F130" s="81">
        <f t="shared" si="16"/>
        <v>0</v>
      </c>
      <c r="G130" s="81">
        <f t="shared" si="16"/>
        <v>13455.900000000001</v>
      </c>
      <c r="H130" s="81">
        <f t="shared" si="16"/>
        <v>3192</v>
      </c>
      <c r="I130" s="81">
        <f t="shared" si="16"/>
        <v>16647.9</v>
      </c>
    </row>
    <row r="131" spans="1:9" s="3" customFormat="1" ht="12.75" customHeight="1" hidden="1" outlineLevel="1">
      <c r="A131" s="113"/>
      <c r="B131" s="68" t="s">
        <v>210</v>
      </c>
      <c r="C131" s="76">
        <f>C133+C134</f>
        <v>0</v>
      </c>
      <c r="D131" s="76">
        <f>D133+D134</f>
        <v>0</v>
      </c>
      <c r="E131" s="76">
        <f t="shared" si="13"/>
        <v>0</v>
      </c>
      <c r="F131" s="76">
        <f>F133+F134</f>
        <v>0</v>
      </c>
      <c r="G131" s="76">
        <f t="shared" si="14"/>
        <v>0</v>
      </c>
      <c r="H131" s="76">
        <f>H133+H134</f>
        <v>0</v>
      </c>
      <c r="I131" s="76">
        <f t="shared" si="15"/>
        <v>0</v>
      </c>
    </row>
    <row r="132" spans="1:9" s="3" customFormat="1" ht="14.25" hidden="1" outlineLevel="1">
      <c r="A132" s="113"/>
      <c r="B132" s="69" t="s">
        <v>207</v>
      </c>
      <c r="C132" s="76"/>
      <c r="D132" s="76"/>
      <c r="E132" s="76">
        <f t="shared" si="13"/>
        <v>0</v>
      </c>
      <c r="F132" s="76"/>
      <c r="G132" s="76">
        <f t="shared" si="14"/>
        <v>0</v>
      </c>
      <c r="H132" s="76"/>
      <c r="I132" s="76">
        <f t="shared" si="15"/>
        <v>0</v>
      </c>
    </row>
    <row r="133" spans="1:9" s="3" customFormat="1" ht="15" hidden="1">
      <c r="A133" s="113"/>
      <c r="B133" s="70" t="s">
        <v>208</v>
      </c>
      <c r="C133" s="81"/>
      <c r="D133" s="81"/>
      <c r="E133" s="81">
        <f t="shared" si="13"/>
        <v>0</v>
      </c>
      <c r="F133" s="81"/>
      <c r="G133" s="81">
        <f t="shared" si="14"/>
        <v>0</v>
      </c>
      <c r="H133" s="81"/>
      <c r="I133" s="81">
        <f t="shared" si="15"/>
        <v>0</v>
      </c>
    </row>
    <row r="134" spans="1:9" s="3" customFormat="1" ht="15" hidden="1">
      <c r="A134" s="113"/>
      <c r="B134" s="70" t="s">
        <v>209</v>
      </c>
      <c r="C134" s="81"/>
      <c r="D134" s="81"/>
      <c r="E134" s="81">
        <f t="shared" si="13"/>
        <v>0</v>
      </c>
      <c r="F134" s="81"/>
      <c r="G134" s="81">
        <f t="shared" si="14"/>
        <v>0</v>
      </c>
      <c r="H134" s="81"/>
      <c r="I134" s="81">
        <f t="shared" si="15"/>
        <v>0</v>
      </c>
    </row>
    <row r="135" spans="1:9" ht="59.25" customHeight="1" outlineLevel="1">
      <c r="A135" s="34"/>
      <c r="B135" s="97" t="s">
        <v>211</v>
      </c>
      <c r="C135" s="91">
        <f>C136+C150</f>
        <v>174568.1</v>
      </c>
      <c r="D135" s="91">
        <f>D136+D150</f>
        <v>-8600</v>
      </c>
      <c r="E135" s="91">
        <f t="shared" si="13"/>
        <v>165968.1</v>
      </c>
      <c r="F135" s="91">
        <f>F136+F150</f>
        <v>0</v>
      </c>
      <c r="G135" s="91">
        <f t="shared" si="14"/>
        <v>165968.1</v>
      </c>
      <c r="H135" s="91">
        <f>H136+H150</f>
        <v>0</v>
      </c>
      <c r="I135" s="91">
        <f t="shared" si="15"/>
        <v>165968.1</v>
      </c>
    </row>
    <row r="136" spans="1:9" s="3" customFormat="1" ht="15">
      <c r="A136" s="34"/>
      <c r="B136" s="70" t="s">
        <v>208</v>
      </c>
      <c r="C136" s="81">
        <f>C138+C139+C140+C141+C142+C144+C145+C146+C147+C148+C149</f>
        <v>172615</v>
      </c>
      <c r="D136" s="81">
        <f>D138+D139+D140+D141+D142+D144+D145+D146+D147+D148+D149</f>
        <v>-12032</v>
      </c>
      <c r="E136" s="81">
        <f t="shared" si="13"/>
        <v>160583</v>
      </c>
      <c r="F136" s="81">
        <f>F138+F139+F140+F141+F142+F144+F145+F146+F147+F148+F149</f>
        <v>0</v>
      </c>
      <c r="G136" s="81">
        <f t="shared" si="14"/>
        <v>160583</v>
      </c>
      <c r="H136" s="81">
        <f>H138+H139+H140+H141+H142+H144+H145+H146+H147+H148+H149</f>
        <v>0</v>
      </c>
      <c r="I136" s="81">
        <f t="shared" si="15"/>
        <v>160583</v>
      </c>
    </row>
    <row r="137" spans="1:9" ht="14.25">
      <c r="A137" s="34"/>
      <c r="B137" s="69" t="s">
        <v>207</v>
      </c>
      <c r="C137" s="75"/>
      <c r="D137" s="75"/>
      <c r="E137" s="75"/>
      <c r="F137" s="75"/>
      <c r="G137" s="75"/>
      <c r="H137" s="75"/>
      <c r="I137" s="75"/>
    </row>
    <row r="138" spans="1:9" ht="75" outlineLevel="1">
      <c r="A138" s="33" t="s">
        <v>212</v>
      </c>
      <c r="B138" s="84" t="s">
        <v>213</v>
      </c>
      <c r="C138" s="80">
        <v>1182</v>
      </c>
      <c r="D138" s="80">
        <v>-301</v>
      </c>
      <c r="E138" s="80">
        <f aca="true" t="shared" si="17" ref="E138:E150">C138+D138</f>
        <v>881</v>
      </c>
      <c r="F138" s="80"/>
      <c r="G138" s="80">
        <f aca="true" t="shared" si="18" ref="G138:G150">E138+F138</f>
        <v>881</v>
      </c>
      <c r="H138" s="80"/>
      <c r="I138" s="80">
        <f aca="true" t="shared" si="19" ref="I138:I150">G138+H138</f>
        <v>881</v>
      </c>
    </row>
    <row r="139" spans="1:9" ht="45" outlineLevel="1">
      <c r="A139" s="33" t="s">
        <v>214</v>
      </c>
      <c r="B139" s="62" t="s">
        <v>215</v>
      </c>
      <c r="C139" s="80">
        <v>435</v>
      </c>
      <c r="D139" s="80">
        <v>-33</v>
      </c>
      <c r="E139" s="80">
        <f t="shared" si="17"/>
        <v>402</v>
      </c>
      <c r="F139" s="80"/>
      <c r="G139" s="80">
        <f t="shared" si="18"/>
        <v>402</v>
      </c>
      <c r="H139" s="80"/>
      <c r="I139" s="80">
        <f t="shared" si="19"/>
        <v>402</v>
      </c>
    </row>
    <row r="140" spans="1:9" ht="60" customHeight="1" outlineLevel="1">
      <c r="A140" s="33" t="s">
        <v>216</v>
      </c>
      <c r="B140" s="62" t="s">
        <v>217</v>
      </c>
      <c r="C140" s="80">
        <v>13803</v>
      </c>
      <c r="D140" s="80">
        <v>-1166</v>
      </c>
      <c r="E140" s="80">
        <f t="shared" si="17"/>
        <v>12637</v>
      </c>
      <c r="F140" s="80"/>
      <c r="G140" s="80">
        <f t="shared" si="18"/>
        <v>12637</v>
      </c>
      <c r="H140" s="80"/>
      <c r="I140" s="80">
        <f t="shared" si="19"/>
        <v>12637</v>
      </c>
    </row>
    <row r="141" spans="1:9" ht="64.5" customHeight="1" outlineLevel="1">
      <c r="A141" s="33" t="s">
        <v>218</v>
      </c>
      <c r="B141" s="62" t="s">
        <v>329</v>
      </c>
      <c r="C141" s="80">
        <v>11361</v>
      </c>
      <c r="D141" s="80"/>
      <c r="E141" s="80">
        <f t="shared" si="17"/>
        <v>11361</v>
      </c>
      <c r="F141" s="80"/>
      <c r="G141" s="80">
        <f t="shared" si="18"/>
        <v>11361</v>
      </c>
      <c r="H141" s="80"/>
      <c r="I141" s="80">
        <f t="shared" si="19"/>
        <v>11361</v>
      </c>
    </row>
    <row r="142" spans="1:9" ht="75" hidden="1" outlineLevel="1">
      <c r="A142" s="33" t="s">
        <v>219</v>
      </c>
      <c r="B142" s="62" t="s">
        <v>328</v>
      </c>
      <c r="C142" s="80">
        <v>0</v>
      </c>
      <c r="D142" s="80"/>
      <c r="E142" s="80">
        <f t="shared" si="17"/>
        <v>0</v>
      </c>
      <c r="F142" s="80"/>
      <c r="G142" s="80">
        <f t="shared" si="18"/>
        <v>0</v>
      </c>
      <c r="H142" s="80"/>
      <c r="I142" s="80">
        <f t="shared" si="19"/>
        <v>0</v>
      </c>
    </row>
    <row r="143" spans="1:9" ht="12.75" customHeight="1" hidden="1">
      <c r="A143" s="17" t="s">
        <v>220</v>
      </c>
      <c r="B143" s="62" t="s">
        <v>221</v>
      </c>
      <c r="C143" s="86"/>
      <c r="D143" s="86"/>
      <c r="E143" s="86">
        <f t="shared" si="17"/>
        <v>0</v>
      </c>
      <c r="F143" s="86"/>
      <c r="G143" s="86">
        <f t="shared" si="18"/>
        <v>0</v>
      </c>
      <c r="H143" s="86"/>
      <c r="I143" s="86">
        <f t="shared" si="19"/>
        <v>0</v>
      </c>
    </row>
    <row r="144" spans="1:9" ht="48" customHeight="1">
      <c r="A144" s="36" t="s">
        <v>222</v>
      </c>
      <c r="B144" s="62" t="s">
        <v>223</v>
      </c>
      <c r="C144" s="80">
        <v>3605</v>
      </c>
      <c r="D144" s="80">
        <v>-1112</v>
      </c>
      <c r="E144" s="80">
        <f t="shared" si="17"/>
        <v>2493</v>
      </c>
      <c r="F144" s="80"/>
      <c r="G144" s="80">
        <f t="shared" si="18"/>
        <v>2493</v>
      </c>
      <c r="H144" s="80"/>
      <c r="I144" s="80">
        <f t="shared" si="19"/>
        <v>2493</v>
      </c>
    </row>
    <row r="145" spans="1:9" ht="63" customHeight="1">
      <c r="A145" s="36" t="s">
        <v>224</v>
      </c>
      <c r="B145" s="62" t="s">
        <v>225</v>
      </c>
      <c r="C145" s="80">
        <v>87</v>
      </c>
      <c r="D145" s="80">
        <v>-7</v>
      </c>
      <c r="E145" s="80">
        <f t="shared" si="17"/>
        <v>80</v>
      </c>
      <c r="F145" s="80"/>
      <c r="G145" s="80">
        <f t="shared" si="18"/>
        <v>80</v>
      </c>
      <c r="H145" s="80"/>
      <c r="I145" s="80">
        <f t="shared" si="19"/>
        <v>80</v>
      </c>
    </row>
    <row r="146" spans="1:9" s="37" customFormat="1" ht="30" outlineLevel="1">
      <c r="A146" s="33" t="s">
        <v>348</v>
      </c>
      <c r="B146" s="62" t="s">
        <v>349</v>
      </c>
      <c r="C146" s="80">
        <v>0</v>
      </c>
      <c r="D146" s="80">
        <v>251</v>
      </c>
      <c r="E146" s="80">
        <f t="shared" si="17"/>
        <v>251</v>
      </c>
      <c r="F146" s="80"/>
      <c r="G146" s="80">
        <f t="shared" si="18"/>
        <v>251</v>
      </c>
      <c r="H146" s="80"/>
      <c r="I146" s="80">
        <f t="shared" si="19"/>
        <v>251</v>
      </c>
    </row>
    <row r="147" spans="1:9" ht="30">
      <c r="A147" s="36" t="s">
        <v>226</v>
      </c>
      <c r="B147" s="62" t="s">
        <v>227</v>
      </c>
      <c r="C147" s="80">
        <v>2248</v>
      </c>
      <c r="D147" s="80">
        <v>321</v>
      </c>
      <c r="E147" s="80">
        <f t="shared" si="17"/>
        <v>2569</v>
      </c>
      <c r="F147" s="80"/>
      <c r="G147" s="80">
        <f t="shared" si="18"/>
        <v>2569</v>
      </c>
      <c r="H147" s="80"/>
      <c r="I147" s="80">
        <f t="shared" si="19"/>
        <v>2569</v>
      </c>
    </row>
    <row r="148" spans="1:9" ht="48.75" customHeight="1" outlineLevel="1">
      <c r="A148" s="33" t="s">
        <v>228</v>
      </c>
      <c r="B148" s="62" t="s">
        <v>229</v>
      </c>
      <c r="C148" s="80">
        <v>139435</v>
      </c>
      <c r="D148" s="80">
        <v>-12642</v>
      </c>
      <c r="E148" s="80">
        <f t="shared" si="17"/>
        <v>126793</v>
      </c>
      <c r="F148" s="80"/>
      <c r="G148" s="80">
        <f t="shared" si="18"/>
        <v>126793</v>
      </c>
      <c r="H148" s="80"/>
      <c r="I148" s="80">
        <f t="shared" si="19"/>
        <v>126793</v>
      </c>
    </row>
    <row r="149" spans="1:9" ht="79.5" customHeight="1" outlineLevel="1">
      <c r="A149" s="33" t="s">
        <v>346</v>
      </c>
      <c r="B149" s="62" t="s">
        <v>345</v>
      </c>
      <c r="C149" s="80">
        <v>459</v>
      </c>
      <c r="D149" s="80">
        <v>2657</v>
      </c>
      <c r="E149" s="80">
        <f t="shared" si="17"/>
        <v>3116</v>
      </c>
      <c r="F149" s="80"/>
      <c r="G149" s="80">
        <f t="shared" si="18"/>
        <v>3116</v>
      </c>
      <c r="H149" s="80"/>
      <c r="I149" s="80">
        <f t="shared" si="19"/>
        <v>3116</v>
      </c>
    </row>
    <row r="150" spans="1:9" s="3" customFormat="1" ht="15">
      <c r="A150" s="34"/>
      <c r="B150" s="70" t="s">
        <v>209</v>
      </c>
      <c r="C150" s="81">
        <f>C152+C153+C154</f>
        <v>1953.1000000000001</v>
      </c>
      <c r="D150" s="81">
        <f>D152+D153+D154</f>
        <v>3432</v>
      </c>
      <c r="E150" s="81">
        <f t="shared" si="17"/>
        <v>5385.1</v>
      </c>
      <c r="F150" s="81">
        <f>F152+F153+F154</f>
        <v>0</v>
      </c>
      <c r="G150" s="81">
        <f t="shared" si="18"/>
        <v>5385.1</v>
      </c>
      <c r="H150" s="81">
        <f>H152+H153+H154</f>
        <v>0</v>
      </c>
      <c r="I150" s="81">
        <f t="shared" si="19"/>
        <v>5385.1</v>
      </c>
    </row>
    <row r="151" spans="1:9" ht="15">
      <c r="A151" s="17"/>
      <c r="B151" s="69" t="s">
        <v>207</v>
      </c>
      <c r="C151" s="86"/>
      <c r="D151" s="86"/>
      <c r="E151" s="86"/>
      <c r="F151" s="86"/>
      <c r="G151" s="86"/>
      <c r="H151" s="86"/>
      <c r="I151" s="86"/>
    </row>
    <row r="152" spans="1:9" ht="49.5" customHeight="1" outlineLevel="1">
      <c r="A152" s="36" t="s">
        <v>230</v>
      </c>
      <c r="B152" s="62" t="s">
        <v>231</v>
      </c>
      <c r="C152" s="80">
        <v>1821.2</v>
      </c>
      <c r="D152" s="80"/>
      <c r="E152" s="80">
        <f>C152+D152</f>
        <v>1821.2</v>
      </c>
      <c r="F152" s="80"/>
      <c r="G152" s="80">
        <f>E152+F152</f>
        <v>1821.2</v>
      </c>
      <c r="H152" s="80"/>
      <c r="I152" s="80">
        <f>G152+H152</f>
        <v>1821.2</v>
      </c>
    </row>
    <row r="153" spans="1:9" ht="45" outlineLevel="1">
      <c r="A153" s="36" t="s">
        <v>232</v>
      </c>
      <c r="B153" s="62" t="s">
        <v>233</v>
      </c>
      <c r="C153" s="80">
        <v>131.9</v>
      </c>
      <c r="D153" s="80">
        <v>163.6</v>
      </c>
      <c r="E153" s="80">
        <f>C153+D153</f>
        <v>295.5</v>
      </c>
      <c r="F153" s="80"/>
      <c r="G153" s="80">
        <f>E153+F153</f>
        <v>295.5</v>
      </c>
      <c r="H153" s="80"/>
      <c r="I153" s="80">
        <f>G153+H153</f>
        <v>295.5</v>
      </c>
    </row>
    <row r="154" spans="1:9" s="37" customFormat="1" ht="75" outlineLevel="1">
      <c r="A154" s="36" t="s">
        <v>347</v>
      </c>
      <c r="B154" s="62" t="s">
        <v>345</v>
      </c>
      <c r="C154" s="80">
        <v>0</v>
      </c>
      <c r="D154" s="80">
        <v>3268.4</v>
      </c>
      <c r="E154" s="80">
        <f>C154+D154</f>
        <v>3268.4</v>
      </c>
      <c r="F154" s="80"/>
      <c r="G154" s="80">
        <f>E154+F154</f>
        <v>3268.4</v>
      </c>
      <c r="H154" s="80"/>
      <c r="I154" s="80">
        <f>G154+H154</f>
        <v>3268.4</v>
      </c>
    </row>
    <row r="155" spans="1:9" ht="57" outlineLevel="1">
      <c r="A155" s="39"/>
      <c r="B155" s="97" t="s">
        <v>234</v>
      </c>
      <c r="C155" s="91">
        <f>C156+C160</f>
        <v>4734.1</v>
      </c>
      <c r="D155" s="91">
        <f aca="true" t="shared" si="20" ref="D155:I155">D156+D160</f>
        <v>0</v>
      </c>
      <c r="E155" s="91">
        <f t="shared" si="20"/>
        <v>4734.1</v>
      </c>
      <c r="F155" s="91">
        <f t="shared" si="20"/>
        <v>0</v>
      </c>
      <c r="G155" s="91">
        <f t="shared" si="20"/>
        <v>4734.1</v>
      </c>
      <c r="H155" s="91">
        <f t="shared" si="20"/>
        <v>3192</v>
      </c>
      <c r="I155" s="91">
        <f t="shared" si="20"/>
        <v>7926.1</v>
      </c>
    </row>
    <row r="156" spans="1:9" ht="15" outlineLevel="1">
      <c r="A156" s="39"/>
      <c r="B156" s="70" t="s">
        <v>208</v>
      </c>
      <c r="C156" s="81">
        <f>C158+C159+C161</f>
        <v>4734.1</v>
      </c>
      <c r="D156" s="81">
        <f>D158+D159</f>
        <v>0</v>
      </c>
      <c r="E156" s="81">
        <f>C156+D156</f>
        <v>4734.1</v>
      </c>
      <c r="F156" s="81">
        <f>F158+F159</f>
        <v>0</v>
      </c>
      <c r="G156" s="81">
        <f>E156+F156</f>
        <v>4734.1</v>
      </c>
      <c r="H156" s="81">
        <f>H158+H159</f>
        <v>0</v>
      </c>
      <c r="I156" s="81">
        <f>G156+H156</f>
        <v>4734.1</v>
      </c>
    </row>
    <row r="157" spans="1:9" ht="15" outlineLevel="1">
      <c r="A157" s="39"/>
      <c r="B157" s="69" t="s">
        <v>207</v>
      </c>
      <c r="C157" s="86"/>
      <c r="D157" s="86"/>
      <c r="E157" s="86"/>
      <c r="F157" s="86"/>
      <c r="G157" s="86"/>
      <c r="H157" s="86"/>
      <c r="I157" s="86"/>
    </row>
    <row r="158" spans="1:9" ht="30" outlineLevel="1">
      <c r="A158" s="33" t="s">
        <v>235</v>
      </c>
      <c r="B158" s="62" t="s">
        <v>236</v>
      </c>
      <c r="C158" s="80">
        <v>1452.8</v>
      </c>
      <c r="D158" s="80"/>
      <c r="E158" s="80">
        <f aca="true" t="shared" si="21" ref="E158:E163">C158+D158</f>
        <v>1452.8</v>
      </c>
      <c r="F158" s="80"/>
      <c r="G158" s="80">
        <f aca="true" t="shared" si="22" ref="G158:G163">E158+F158</f>
        <v>1452.8</v>
      </c>
      <c r="H158" s="80"/>
      <c r="I158" s="80">
        <f aca="true" t="shared" si="23" ref="I158:I163">G158+H158</f>
        <v>1452.8</v>
      </c>
    </row>
    <row r="159" spans="1:9" ht="33" customHeight="1" outlineLevel="1">
      <c r="A159" s="33" t="s">
        <v>237</v>
      </c>
      <c r="B159" s="62" t="s">
        <v>238</v>
      </c>
      <c r="C159" s="80">
        <v>3281.3</v>
      </c>
      <c r="D159" s="80"/>
      <c r="E159" s="80">
        <f t="shared" si="21"/>
        <v>3281.3</v>
      </c>
      <c r="F159" s="80"/>
      <c r="G159" s="80">
        <f t="shared" si="22"/>
        <v>3281.3</v>
      </c>
      <c r="H159" s="80"/>
      <c r="I159" s="80">
        <f t="shared" si="23"/>
        <v>3281.3</v>
      </c>
    </row>
    <row r="160" spans="1:9" ht="15">
      <c r="A160" s="36"/>
      <c r="B160" s="70" t="s">
        <v>209</v>
      </c>
      <c r="C160" s="81">
        <v>0</v>
      </c>
      <c r="D160" s="81">
        <f>D161</f>
        <v>0</v>
      </c>
      <c r="E160" s="81">
        <f t="shared" si="21"/>
        <v>0</v>
      </c>
      <c r="F160" s="81">
        <f>F161</f>
        <v>0</v>
      </c>
      <c r="G160" s="81">
        <f t="shared" si="22"/>
        <v>0</v>
      </c>
      <c r="H160" s="81">
        <f>H161</f>
        <v>3192</v>
      </c>
      <c r="I160" s="81">
        <f t="shared" si="23"/>
        <v>3192</v>
      </c>
    </row>
    <row r="161" spans="1:9" s="37" customFormat="1" ht="60" outlineLevel="1">
      <c r="A161" s="33" t="s">
        <v>355</v>
      </c>
      <c r="B161" s="62" t="s">
        <v>354</v>
      </c>
      <c r="C161" s="75"/>
      <c r="D161" s="75"/>
      <c r="E161" s="80">
        <f t="shared" si="21"/>
        <v>0</v>
      </c>
      <c r="F161" s="75"/>
      <c r="G161" s="80">
        <f t="shared" si="22"/>
        <v>0</v>
      </c>
      <c r="H161" s="76">
        <v>3192</v>
      </c>
      <c r="I161" s="80">
        <f t="shared" si="23"/>
        <v>3192</v>
      </c>
    </row>
    <row r="162" spans="1:9" ht="76.5" customHeight="1" outlineLevel="1">
      <c r="A162" s="17"/>
      <c r="B162" s="97" t="s">
        <v>239</v>
      </c>
      <c r="C162" s="98">
        <f>C163+C170</f>
        <v>11570.2</v>
      </c>
      <c r="D162" s="98">
        <f>D163+D170</f>
        <v>462.79999999999995</v>
      </c>
      <c r="E162" s="98">
        <f t="shared" si="21"/>
        <v>12033</v>
      </c>
      <c r="F162" s="98">
        <f>F163+F170</f>
        <v>0</v>
      </c>
      <c r="G162" s="98">
        <f t="shared" si="22"/>
        <v>12033</v>
      </c>
      <c r="H162" s="98">
        <f>H163+H170</f>
        <v>0</v>
      </c>
      <c r="I162" s="98">
        <f t="shared" si="23"/>
        <v>12033</v>
      </c>
    </row>
    <row r="163" spans="1:9" ht="14.25" customHeight="1" outlineLevel="1">
      <c r="A163" s="17"/>
      <c r="B163" s="70" t="s">
        <v>208</v>
      </c>
      <c r="C163" s="81">
        <f>C165+C166+C167+C168+C169</f>
        <v>4250.2</v>
      </c>
      <c r="D163" s="81">
        <f>D165+D166+D167+D168+D169</f>
        <v>-288</v>
      </c>
      <c r="E163" s="81">
        <f t="shared" si="21"/>
        <v>3962.2</v>
      </c>
      <c r="F163" s="81">
        <f>F165+F166+F167+F168+F169</f>
        <v>0</v>
      </c>
      <c r="G163" s="81">
        <f t="shared" si="22"/>
        <v>3962.2</v>
      </c>
      <c r="H163" s="81">
        <f>H165+H166+H167+H168+H169</f>
        <v>0</v>
      </c>
      <c r="I163" s="81">
        <f t="shared" si="23"/>
        <v>3962.2</v>
      </c>
    </row>
    <row r="164" spans="1:9" ht="14.25" customHeight="1" outlineLevel="1">
      <c r="A164" s="17"/>
      <c r="B164" s="69" t="s">
        <v>207</v>
      </c>
      <c r="C164" s="86"/>
      <c r="D164" s="86"/>
      <c r="E164" s="86"/>
      <c r="F164" s="86"/>
      <c r="G164" s="86"/>
      <c r="H164" s="86"/>
      <c r="I164" s="86"/>
    </row>
    <row r="165" spans="1:9" ht="34.5" customHeight="1" hidden="1" outlineLevel="1">
      <c r="A165" s="33" t="s">
        <v>240</v>
      </c>
      <c r="B165" s="62" t="s">
        <v>241</v>
      </c>
      <c r="C165" s="80"/>
      <c r="D165" s="80"/>
      <c r="E165" s="80">
        <f aca="true" t="shared" si="24" ref="E165:E170">C165+D165</f>
        <v>0</v>
      </c>
      <c r="F165" s="80"/>
      <c r="G165" s="80">
        <f aca="true" t="shared" si="25" ref="G165:G170">E165+F165</f>
        <v>0</v>
      </c>
      <c r="H165" s="80"/>
      <c r="I165" s="80">
        <f aca="true" t="shared" si="26" ref="I165:I170">G165+H165</f>
        <v>0</v>
      </c>
    </row>
    <row r="166" spans="1:9" ht="45" outlineLevel="1">
      <c r="A166" s="33" t="s">
        <v>242</v>
      </c>
      <c r="B166" s="62" t="s">
        <v>330</v>
      </c>
      <c r="C166" s="80">
        <v>2228</v>
      </c>
      <c r="D166" s="80"/>
      <c r="E166" s="80">
        <f t="shared" si="24"/>
        <v>2228</v>
      </c>
      <c r="F166" s="80"/>
      <c r="G166" s="80">
        <f t="shared" si="25"/>
        <v>2228</v>
      </c>
      <c r="H166" s="80"/>
      <c r="I166" s="80">
        <f t="shared" si="26"/>
        <v>2228</v>
      </c>
    </row>
    <row r="167" spans="1:9" s="37" customFormat="1" ht="36" customHeight="1">
      <c r="A167" s="33" t="s">
        <v>334</v>
      </c>
      <c r="B167" s="62" t="s">
        <v>243</v>
      </c>
      <c r="C167" s="80">
        <v>768</v>
      </c>
      <c r="D167" s="80">
        <v>-153.6</v>
      </c>
      <c r="E167" s="80">
        <f t="shared" si="24"/>
        <v>614.4</v>
      </c>
      <c r="F167" s="80"/>
      <c r="G167" s="80">
        <f t="shared" si="25"/>
        <v>614.4</v>
      </c>
      <c r="H167" s="80"/>
      <c r="I167" s="80">
        <f t="shared" si="26"/>
        <v>614.4</v>
      </c>
    </row>
    <row r="168" spans="1:9" ht="30">
      <c r="A168" s="36" t="s">
        <v>244</v>
      </c>
      <c r="B168" s="62" t="s">
        <v>331</v>
      </c>
      <c r="C168" s="80">
        <v>1244.2</v>
      </c>
      <c r="D168" s="80">
        <v>-124.4</v>
      </c>
      <c r="E168" s="80">
        <f t="shared" si="24"/>
        <v>1119.8</v>
      </c>
      <c r="F168" s="80"/>
      <c r="G168" s="80">
        <f t="shared" si="25"/>
        <v>1119.8</v>
      </c>
      <c r="H168" s="80"/>
      <c r="I168" s="80">
        <f t="shared" si="26"/>
        <v>1119.8</v>
      </c>
    </row>
    <row r="169" spans="1:9" ht="60" hidden="1">
      <c r="A169" s="85" t="s">
        <v>332</v>
      </c>
      <c r="B169" s="84" t="s">
        <v>333</v>
      </c>
      <c r="C169" s="80">
        <v>10</v>
      </c>
      <c r="D169" s="80">
        <v>-10</v>
      </c>
      <c r="E169" s="80">
        <f t="shared" si="24"/>
        <v>0</v>
      </c>
      <c r="F169" s="80"/>
      <c r="G169" s="80">
        <f t="shared" si="25"/>
        <v>0</v>
      </c>
      <c r="H169" s="80"/>
      <c r="I169" s="80">
        <f t="shared" si="26"/>
        <v>0</v>
      </c>
    </row>
    <row r="170" spans="1:9" ht="15">
      <c r="A170" s="36"/>
      <c r="B170" s="70" t="s">
        <v>209</v>
      </c>
      <c r="C170" s="81">
        <f>C172+C174+C175+C176+C177</f>
        <v>7320</v>
      </c>
      <c r="D170" s="81">
        <f>D172+D174+D175+D176+D177+D173</f>
        <v>750.8</v>
      </c>
      <c r="E170" s="81">
        <f t="shared" si="24"/>
        <v>8070.8</v>
      </c>
      <c r="F170" s="81">
        <f>F172+F174+F175+F176+F177+F173</f>
        <v>0</v>
      </c>
      <c r="G170" s="81">
        <f t="shared" si="25"/>
        <v>8070.8</v>
      </c>
      <c r="H170" s="81">
        <f>H172+H174+H175+H176+H177+H173</f>
        <v>0</v>
      </c>
      <c r="I170" s="81">
        <f t="shared" si="26"/>
        <v>8070.8</v>
      </c>
    </row>
    <row r="171" spans="1:9" ht="14.25">
      <c r="A171" s="36"/>
      <c r="B171" s="69" t="s">
        <v>207</v>
      </c>
      <c r="C171" s="75"/>
      <c r="D171" s="75"/>
      <c r="E171" s="75"/>
      <c r="F171" s="75"/>
      <c r="G171" s="75"/>
      <c r="H171" s="75"/>
      <c r="I171" s="75"/>
    </row>
    <row r="172" spans="1:9" ht="153.75" customHeight="1" outlineLevel="1">
      <c r="A172" s="33" t="s">
        <v>245</v>
      </c>
      <c r="B172" s="62" t="s">
        <v>246</v>
      </c>
      <c r="C172" s="80">
        <v>2779</v>
      </c>
      <c r="D172" s="80">
        <v>721.8</v>
      </c>
      <c r="E172" s="80">
        <f aca="true" t="shared" si="27" ref="E172:E180">C172+D172</f>
        <v>3500.8</v>
      </c>
      <c r="F172" s="80"/>
      <c r="G172" s="80">
        <f aca="true" t="shared" si="28" ref="G172:G180">E172+F172</f>
        <v>3500.8</v>
      </c>
      <c r="H172" s="80">
        <v>-3500.8</v>
      </c>
      <c r="I172" s="80">
        <f aca="true" t="shared" si="29" ref="I172:I180">G172+H172</f>
        <v>0</v>
      </c>
    </row>
    <row r="173" spans="1:9" ht="153.75" customHeight="1" outlineLevel="1">
      <c r="A173" s="33" t="s">
        <v>353</v>
      </c>
      <c r="B173" s="62" t="s">
        <v>246</v>
      </c>
      <c r="C173" s="80"/>
      <c r="D173" s="80"/>
      <c r="E173" s="80"/>
      <c r="F173" s="80"/>
      <c r="G173" s="80">
        <f t="shared" si="28"/>
        <v>0</v>
      </c>
      <c r="H173" s="80">
        <v>3500.8</v>
      </c>
      <c r="I173" s="80">
        <f t="shared" si="29"/>
        <v>3500.8</v>
      </c>
    </row>
    <row r="174" spans="1:9" ht="36" customHeight="1" outlineLevel="1">
      <c r="A174" s="33" t="s">
        <v>335</v>
      </c>
      <c r="B174" s="62" t="s">
        <v>243</v>
      </c>
      <c r="C174" s="80">
        <v>1945</v>
      </c>
      <c r="D174" s="80"/>
      <c r="E174" s="80">
        <f t="shared" si="27"/>
        <v>1945</v>
      </c>
      <c r="F174" s="80"/>
      <c r="G174" s="80">
        <f t="shared" si="28"/>
        <v>1945</v>
      </c>
      <c r="H174" s="80"/>
      <c r="I174" s="80">
        <f t="shared" si="29"/>
        <v>1945</v>
      </c>
    </row>
    <row r="175" spans="1:9" ht="44.25" customHeight="1" outlineLevel="1">
      <c r="A175" s="33" t="s">
        <v>247</v>
      </c>
      <c r="B175" s="62" t="s">
        <v>248</v>
      </c>
      <c r="C175" s="80"/>
      <c r="D175" s="80">
        <v>1.9</v>
      </c>
      <c r="E175" s="80">
        <f t="shared" si="27"/>
        <v>1.9</v>
      </c>
      <c r="F175" s="80"/>
      <c r="G175" s="80">
        <f t="shared" si="28"/>
        <v>1.9</v>
      </c>
      <c r="H175" s="80"/>
      <c r="I175" s="80">
        <f t="shared" si="29"/>
        <v>1.9</v>
      </c>
    </row>
    <row r="176" spans="1:9" ht="46.5" customHeight="1" outlineLevel="1">
      <c r="A176" s="36" t="s">
        <v>249</v>
      </c>
      <c r="B176" s="62" t="s">
        <v>250</v>
      </c>
      <c r="C176" s="80">
        <v>2596</v>
      </c>
      <c r="D176" s="80">
        <v>27.1</v>
      </c>
      <c r="E176" s="80">
        <f t="shared" si="27"/>
        <v>2623.1</v>
      </c>
      <c r="F176" s="80"/>
      <c r="G176" s="80">
        <f t="shared" si="28"/>
        <v>2623.1</v>
      </c>
      <c r="H176" s="80"/>
      <c r="I176" s="80">
        <f t="shared" si="29"/>
        <v>2623.1</v>
      </c>
    </row>
    <row r="177" spans="1:9" ht="12.75" customHeight="1" hidden="1" outlineLevel="1">
      <c r="A177" s="40" t="s">
        <v>251</v>
      </c>
      <c r="B177" s="62" t="s">
        <v>252</v>
      </c>
      <c r="C177" s="86"/>
      <c r="D177" s="86"/>
      <c r="E177" s="86">
        <f t="shared" si="27"/>
        <v>0</v>
      </c>
      <c r="F177" s="86"/>
      <c r="G177" s="86">
        <f t="shared" si="28"/>
        <v>0</v>
      </c>
      <c r="H177" s="86"/>
      <c r="I177" s="86">
        <f t="shared" si="29"/>
        <v>0</v>
      </c>
    </row>
    <row r="178" spans="1:9" ht="8.25" customHeight="1" hidden="1" outlineLevel="1">
      <c r="A178" s="17"/>
      <c r="B178" s="62"/>
      <c r="C178" s="86"/>
      <c r="D178" s="86"/>
      <c r="E178" s="86">
        <f t="shared" si="27"/>
        <v>0</v>
      </c>
      <c r="F178" s="86"/>
      <c r="G178" s="86">
        <f t="shared" si="28"/>
        <v>0</v>
      </c>
      <c r="H178" s="86"/>
      <c r="I178" s="86">
        <f t="shared" si="29"/>
        <v>0</v>
      </c>
    </row>
    <row r="179" spans="1:9" ht="30" customHeight="1" outlineLevel="1">
      <c r="A179" s="17"/>
      <c r="B179" s="97" t="s">
        <v>253</v>
      </c>
      <c r="C179" s="98">
        <f>C180+C189</f>
        <v>13311</v>
      </c>
      <c r="D179" s="98">
        <f>D180+D189</f>
        <v>4349.8</v>
      </c>
      <c r="E179" s="98">
        <f t="shared" si="27"/>
        <v>17660.8</v>
      </c>
      <c r="F179" s="98">
        <f>F180+F189</f>
        <v>0</v>
      </c>
      <c r="G179" s="98">
        <f t="shared" si="28"/>
        <v>17660.8</v>
      </c>
      <c r="H179" s="98">
        <f>H180+H189</f>
        <v>125</v>
      </c>
      <c r="I179" s="98">
        <f t="shared" si="29"/>
        <v>17785.8</v>
      </c>
    </row>
    <row r="180" spans="1:9" ht="15" customHeight="1" outlineLevel="1">
      <c r="A180" s="17"/>
      <c r="B180" s="70" t="s">
        <v>208</v>
      </c>
      <c r="C180" s="81">
        <f>C182+C183+C184+C185+C187+C188</f>
        <v>0</v>
      </c>
      <c r="D180" s="81">
        <f>D182+D183+D184+D185+D187+D188</f>
        <v>4315.6</v>
      </c>
      <c r="E180" s="81">
        <f t="shared" si="27"/>
        <v>4315.6</v>
      </c>
      <c r="F180" s="81">
        <f>F182+F183+F184+F185+F187+F188</f>
        <v>0</v>
      </c>
      <c r="G180" s="81">
        <f t="shared" si="28"/>
        <v>4315.6</v>
      </c>
      <c r="H180" s="81">
        <f>H182+H183+H184+H185+H187+H188</f>
        <v>125</v>
      </c>
      <c r="I180" s="81">
        <f t="shared" si="29"/>
        <v>4440.6</v>
      </c>
    </row>
    <row r="181" spans="1:9" ht="15" customHeight="1" outlineLevel="1">
      <c r="A181" s="17"/>
      <c r="B181" s="69" t="s">
        <v>207</v>
      </c>
      <c r="C181" s="86"/>
      <c r="D181" s="86"/>
      <c r="E181" s="86"/>
      <c r="F181" s="86"/>
      <c r="G181" s="86"/>
      <c r="H181" s="86"/>
      <c r="I181" s="86"/>
    </row>
    <row r="182" spans="1:9" ht="33.75" customHeight="1" outlineLevel="1">
      <c r="A182" s="36" t="s">
        <v>351</v>
      </c>
      <c r="B182" s="62" t="s">
        <v>350</v>
      </c>
      <c r="C182" s="80">
        <v>0</v>
      </c>
      <c r="D182" s="80">
        <v>4315.6</v>
      </c>
      <c r="E182" s="80">
        <f aca="true" t="shared" si="30" ref="E182:E189">C182+D182</f>
        <v>4315.6</v>
      </c>
      <c r="F182" s="80"/>
      <c r="G182" s="80">
        <f aca="true" t="shared" si="31" ref="G182:G189">E182+F182</f>
        <v>4315.6</v>
      </c>
      <c r="H182" s="80">
        <f>75+50</f>
        <v>125</v>
      </c>
      <c r="I182" s="80">
        <f aca="true" t="shared" si="32" ref="I182:I189">G182+H182</f>
        <v>4440.6</v>
      </c>
    </row>
    <row r="183" spans="1:9" ht="12.75" customHeight="1" hidden="1" outlineLevel="1">
      <c r="A183" s="40" t="s">
        <v>254</v>
      </c>
      <c r="B183" s="62" t="s">
        <v>255</v>
      </c>
      <c r="C183" s="80"/>
      <c r="D183" s="80"/>
      <c r="E183" s="80">
        <f t="shared" si="30"/>
        <v>0</v>
      </c>
      <c r="F183" s="80"/>
      <c r="G183" s="80">
        <f t="shared" si="31"/>
        <v>0</v>
      </c>
      <c r="H183" s="80"/>
      <c r="I183" s="80">
        <f t="shared" si="32"/>
        <v>0</v>
      </c>
    </row>
    <row r="184" spans="1:9" ht="12.75" customHeight="1" hidden="1">
      <c r="A184" s="40" t="s">
        <v>256</v>
      </c>
      <c r="B184" s="62" t="s">
        <v>257</v>
      </c>
      <c r="C184" s="86"/>
      <c r="D184" s="86"/>
      <c r="E184" s="86">
        <f t="shared" si="30"/>
        <v>0</v>
      </c>
      <c r="F184" s="86"/>
      <c r="G184" s="86">
        <f t="shared" si="31"/>
        <v>0</v>
      </c>
      <c r="H184" s="86"/>
      <c r="I184" s="86">
        <f t="shared" si="32"/>
        <v>0</v>
      </c>
    </row>
    <row r="185" spans="1:9" ht="63.75" customHeight="1" hidden="1" outlineLevel="1">
      <c r="A185" s="36" t="s">
        <v>258</v>
      </c>
      <c r="B185" s="62" t="s">
        <v>259</v>
      </c>
      <c r="C185" s="80"/>
      <c r="D185" s="80"/>
      <c r="E185" s="80">
        <f t="shared" si="30"/>
        <v>0</v>
      </c>
      <c r="F185" s="80"/>
      <c r="G185" s="80">
        <f t="shared" si="31"/>
        <v>0</v>
      </c>
      <c r="H185" s="80"/>
      <c r="I185" s="80">
        <f t="shared" si="32"/>
        <v>0</v>
      </c>
    </row>
    <row r="186" spans="1:9" ht="12.75" customHeight="1" hidden="1" outlineLevel="1">
      <c r="A186" s="36" t="s">
        <v>260</v>
      </c>
      <c r="B186" s="62" t="s">
        <v>261</v>
      </c>
      <c r="C186" s="86"/>
      <c r="D186" s="86"/>
      <c r="E186" s="86">
        <f t="shared" si="30"/>
        <v>0</v>
      </c>
      <c r="F186" s="86"/>
      <c r="G186" s="86">
        <f t="shared" si="31"/>
        <v>0</v>
      </c>
      <c r="H186" s="86"/>
      <c r="I186" s="86">
        <f t="shared" si="32"/>
        <v>0</v>
      </c>
    </row>
    <row r="187" spans="1:9" ht="12.75" customHeight="1" hidden="1">
      <c r="A187" s="40" t="s">
        <v>262</v>
      </c>
      <c r="B187" s="62" t="s">
        <v>263</v>
      </c>
      <c r="C187" s="86"/>
      <c r="D187" s="86"/>
      <c r="E187" s="86">
        <f t="shared" si="30"/>
        <v>0</v>
      </c>
      <c r="F187" s="86"/>
      <c r="G187" s="86">
        <f t="shared" si="31"/>
        <v>0</v>
      </c>
      <c r="H187" s="86"/>
      <c r="I187" s="86">
        <f t="shared" si="32"/>
        <v>0</v>
      </c>
    </row>
    <row r="188" spans="1:9" ht="12.75" customHeight="1" hidden="1">
      <c r="A188" s="40" t="s">
        <v>264</v>
      </c>
      <c r="B188" s="62" t="s">
        <v>265</v>
      </c>
      <c r="C188" s="86"/>
      <c r="D188" s="86"/>
      <c r="E188" s="86">
        <f t="shared" si="30"/>
        <v>0</v>
      </c>
      <c r="F188" s="86"/>
      <c r="G188" s="86">
        <f t="shared" si="31"/>
        <v>0</v>
      </c>
      <c r="H188" s="86"/>
      <c r="I188" s="86">
        <f t="shared" si="32"/>
        <v>0</v>
      </c>
    </row>
    <row r="189" spans="1:9" ht="16.5" customHeight="1" outlineLevel="1">
      <c r="A189" s="17"/>
      <c r="B189" s="70" t="s">
        <v>209</v>
      </c>
      <c r="C189" s="81">
        <f>C191+C192+C193+C194</f>
        <v>13311</v>
      </c>
      <c r="D189" s="81">
        <f>D191+D192+D193+D194</f>
        <v>34.2</v>
      </c>
      <c r="E189" s="81">
        <f t="shared" si="30"/>
        <v>13345.2</v>
      </c>
      <c r="F189" s="81">
        <f>F191+F192+F193+F194</f>
        <v>0</v>
      </c>
      <c r="G189" s="81">
        <f t="shared" si="31"/>
        <v>13345.2</v>
      </c>
      <c r="H189" s="81">
        <f>H191+H192+H193+H194</f>
        <v>0</v>
      </c>
      <c r="I189" s="81">
        <f t="shared" si="32"/>
        <v>13345.2</v>
      </c>
    </row>
    <row r="190" spans="1:9" ht="16.5" customHeight="1" outlineLevel="1">
      <c r="A190" s="17"/>
      <c r="B190" s="69" t="s">
        <v>207</v>
      </c>
      <c r="C190" s="75"/>
      <c r="D190" s="75"/>
      <c r="E190" s="75"/>
      <c r="F190" s="75"/>
      <c r="G190" s="75"/>
      <c r="H190" s="75"/>
      <c r="I190" s="75"/>
    </row>
    <row r="191" spans="1:9" ht="12.75" customHeight="1" hidden="1" outlineLevel="1">
      <c r="A191" s="40" t="s">
        <v>266</v>
      </c>
      <c r="B191" s="62" t="s">
        <v>267</v>
      </c>
      <c r="C191" s="76"/>
      <c r="D191" s="76"/>
      <c r="E191" s="76">
        <f aca="true" t="shared" si="33" ref="E191:E196">C191+D191</f>
        <v>0</v>
      </c>
      <c r="F191" s="76"/>
      <c r="G191" s="76">
        <f aca="true" t="shared" si="34" ref="G191:G196">E191+F191</f>
        <v>0</v>
      </c>
      <c r="H191" s="76"/>
      <c r="I191" s="76">
        <f aca="true" t="shared" si="35" ref="I191:I196">G191+H191</f>
        <v>0</v>
      </c>
    </row>
    <row r="192" spans="1:9" ht="90" hidden="1" outlineLevel="1">
      <c r="A192" s="40" t="s">
        <v>254</v>
      </c>
      <c r="B192" s="62" t="s">
        <v>255</v>
      </c>
      <c r="C192" s="76"/>
      <c r="D192" s="76"/>
      <c r="E192" s="76">
        <f t="shared" si="33"/>
        <v>0</v>
      </c>
      <c r="F192" s="76"/>
      <c r="G192" s="76">
        <f t="shared" si="34"/>
        <v>0</v>
      </c>
      <c r="H192" s="76"/>
      <c r="I192" s="76">
        <f t="shared" si="35"/>
        <v>0</v>
      </c>
    </row>
    <row r="193" spans="1:9" ht="12.75" customHeight="1" hidden="1" outlineLevel="1">
      <c r="A193" s="40" t="s">
        <v>268</v>
      </c>
      <c r="B193" s="62" t="s">
        <v>269</v>
      </c>
      <c r="C193" s="75"/>
      <c r="D193" s="75"/>
      <c r="E193" s="75">
        <f t="shared" si="33"/>
        <v>0</v>
      </c>
      <c r="F193" s="75"/>
      <c r="G193" s="75">
        <f t="shared" si="34"/>
        <v>0</v>
      </c>
      <c r="H193" s="75"/>
      <c r="I193" s="75">
        <f t="shared" si="35"/>
        <v>0</v>
      </c>
    </row>
    <row r="194" spans="1:9" ht="105" customHeight="1" outlineLevel="1">
      <c r="A194" s="36" t="s">
        <v>270</v>
      </c>
      <c r="B194" s="62" t="s">
        <v>252</v>
      </c>
      <c r="C194" s="80">
        <v>13311</v>
      </c>
      <c r="D194" s="80">
        <v>34.2</v>
      </c>
      <c r="E194" s="80">
        <f t="shared" si="33"/>
        <v>13345.2</v>
      </c>
      <c r="F194" s="80"/>
      <c r="G194" s="80">
        <f t="shared" si="34"/>
        <v>13345.2</v>
      </c>
      <c r="H194" s="80"/>
      <c r="I194" s="80">
        <f t="shared" si="35"/>
        <v>13345.2</v>
      </c>
    </row>
    <row r="195" spans="1:9" ht="46.5" customHeight="1">
      <c r="A195" s="13"/>
      <c r="B195" s="97" t="s">
        <v>271</v>
      </c>
      <c r="C195" s="98">
        <f>C196+C216</f>
        <v>392467.3</v>
      </c>
      <c r="D195" s="98">
        <f>D196+D216</f>
        <v>-355645</v>
      </c>
      <c r="E195" s="98">
        <f t="shared" si="33"/>
        <v>36822.29999999999</v>
      </c>
      <c r="F195" s="98">
        <f>F196+F216</f>
        <v>0</v>
      </c>
      <c r="G195" s="98">
        <f t="shared" si="34"/>
        <v>36822.29999999999</v>
      </c>
      <c r="H195" s="98">
        <f>H196+H216</f>
        <v>-3192</v>
      </c>
      <c r="I195" s="98">
        <f t="shared" si="35"/>
        <v>33630.29999999999</v>
      </c>
    </row>
    <row r="196" spans="1:9" s="3" customFormat="1" ht="15">
      <c r="A196" s="34"/>
      <c r="B196" s="70" t="s">
        <v>208</v>
      </c>
      <c r="C196" s="83">
        <f>C198+C201+C208+C209+C210+C207+C211+C212+C213+C214</f>
        <v>384074</v>
      </c>
      <c r="D196" s="83">
        <f>D198+D201+D208+D209+D210+D207+D211+D212+D213+D214</f>
        <v>-351229</v>
      </c>
      <c r="E196" s="83">
        <f t="shared" si="33"/>
        <v>32845</v>
      </c>
      <c r="F196" s="83">
        <f>F198+F201+F208+F209+F210+F207+F211+F212+F213+F214</f>
        <v>0</v>
      </c>
      <c r="G196" s="83">
        <f t="shared" si="34"/>
        <v>32845</v>
      </c>
      <c r="H196" s="83">
        <f>H198+H201+H208+H209+H210+H207+H211+H212+H213+H214</f>
        <v>0</v>
      </c>
      <c r="I196" s="83">
        <f t="shared" si="35"/>
        <v>32845</v>
      </c>
    </row>
    <row r="197" spans="1:9" ht="14.25">
      <c r="A197" s="34"/>
      <c r="B197" s="69" t="s">
        <v>207</v>
      </c>
      <c r="C197" s="75"/>
      <c r="D197" s="75"/>
      <c r="E197" s="75"/>
      <c r="F197" s="75"/>
      <c r="G197" s="75"/>
      <c r="H197" s="75"/>
      <c r="I197" s="75"/>
    </row>
    <row r="198" spans="1:9" ht="51" customHeight="1" hidden="1" outlineLevel="1">
      <c r="A198" s="36" t="s">
        <v>272</v>
      </c>
      <c r="B198" s="62" t="s">
        <v>273</v>
      </c>
      <c r="C198" s="80">
        <v>15000</v>
      </c>
      <c r="D198" s="80">
        <v>-15000</v>
      </c>
      <c r="E198" s="80">
        <f aca="true" t="shared" si="36" ref="E198:E206">C198+D198</f>
        <v>0</v>
      </c>
      <c r="F198" s="80"/>
      <c r="G198" s="80">
        <f aca="true" t="shared" si="37" ref="G198:G206">E198+F198</f>
        <v>0</v>
      </c>
      <c r="H198" s="80"/>
      <c r="I198" s="80">
        <f aca="true" t="shared" si="38" ref="I198:I206">G198+H198</f>
        <v>0</v>
      </c>
    </row>
    <row r="199" spans="1:9" ht="12.75" customHeight="1" hidden="1" outlineLevel="2">
      <c r="A199" s="41" t="s">
        <v>274</v>
      </c>
      <c r="B199" s="59" t="s">
        <v>275</v>
      </c>
      <c r="C199" s="86"/>
      <c r="D199" s="86"/>
      <c r="E199" s="86">
        <f t="shared" si="36"/>
        <v>0</v>
      </c>
      <c r="F199" s="86"/>
      <c r="G199" s="86">
        <f t="shared" si="37"/>
        <v>0</v>
      </c>
      <c r="H199" s="86"/>
      <c r="I199" s="86">
        <f t="shared" si="38"/>
        <v>0</v>
      </c>
    </row>
    <row r="200" spans="1:9" ht="12.75" customHeight="1" hidden="1" outlineLevel="2">
      <c r="A200" s="41" t="s">
        <v>274</v>
      </c>
      <c r="B200" s="59" t="s">
        <v>276</v>
      </c>
      <c r="C200" s="86"/>
      <c r="D200" s="86"/>
      <c r="E200" s="86">
        <f t="shared" si="36"/>
        <v>0</v>
      </c>
      <c r="F200" s="86"/>
      <c r="G200" s="86">
        <f t="shared" si="37"/>
        <v>0</v>
      </c>
      <c r="H200" s="86"/>
      <c r="I200" s="86">
        <f t="shared" si="38"/>
        <v>0</v>
      </c>
    </row>
    <row r="201" spans="1:9" ht="45.75" customHeight="1" outlineLevel="1" collapsed="1">
      <c r="A201" s="36" t="s">
        <v>277</v>
      </c>
      <c r="B201" s="62" t="s">
        <v>278</v>
      </c>
      <c r="C201" s="80">
        <f>C202+C203+C204+C205+C206</f>
        <v>44533</v>
      </c>
      <c r="D201" s="80">
        <f>D202+D203+D204+D205+D206</f>
        <v>-32974</v>
      </c>
      <c r="E201" s="80">
        <f t="shared" si="36"/>
        <v>11559</v>
      </c>
      <c r="F201" s="80">
        <f>F202+F203+F204+F205+F206</f>
        <v>0</v>
      </c>
      <c r="G201" s="80">
        <f t="shared" si="37"/>
        <v>11559</v>
      </c>
      <c r="H201" s="80">
        <f>H202+H203+H204+H205+H206</f>
        <v>0</v>
      </c>
      <c r="I201" s="80">
        <f t="shared" si="38"/>
        <v>11559</v>
      </c>
    </row>
    <row r="202" spans="1:9" ht="60.75" customHeight="1" outlineLevel="2">
      <c r="A202" s="41" t="s">
        <v>338</v>
      </c>
      <c r="B202" s="59" t="s">
        <v>279</v>
      </c>
      <c r="C202" s="87">
        <v>7758</v>
      </c>
      <c r="D202" s="87">
        <v>-5626</v>
      </c>
      <c r="E202" s="87">
        <f t="shared" si="36"/>
        <v>2132</v>
      </c>
      <c r="F202" s="87"/>
      <c r="G202" s="87">
        <f t="shared" si="37"/>
        <v>2132</v>
      </c>
      <c r="H202" s="87"/>
      <c r="I202" s="87">
        <f t="shared" si="38"/>
        <v>2132</v>
      </c>
    </row>
    <row r="203" spans="1:9" ht="21.75" customHeight="1" hidden="1" outlineLevel="2">
      <c r="A203" s="41" t="s">
        <v>280</v>
      </c>
      <c r="B203" s="59" t="s">
        <v>281</v>
      </c>
      <c r="C203" s="87"/>
      <c r="D203" s="87"/>
      <c r="E203" s="87">
        <f t="shared" si="36"/>
        <v>0</v>
      </c>
      <c r="F203" s="87"/>
      <c r="G203" s="87">
        <f t="shared" si="37"/>
        <v>0</v>
      </c>
      <c r="H203" s="87"/>
      <c r="I203" s="87">
        <f t="shared" si="38"/>
        <v>0</v>
      </c>
    </row>
    <row r="204" spans="1:9" ht="64.5" customHeight="1" hidden="1" outlineLevel="2">
      <c r="A204" s="41" t="s">
        <v>282</v>
      </c>
      <c r="B204" s="59" t="s">
        <v>283</v>
      </c>
      <c r="C204" s="87"/>
      <c r="D204" s="87"/>
      <c r="E204" s="87">
        <f t="shared" si="36"/>
        <v>0</v>
      </c>
      <c r="F204" s="87"/>
      <c r="G204" s="87">
        <f t="shared" si="37"/>
        <v>0</v>
      </c>
      <c r="H204" s="87"/>
      <c r="I204" s="87">
        <f t="shared" si="38"/>
        <v>0</v>
      </c>
    </row>
    <row r="205" spans="1:9" ht="75" outlineLevel="2">
      <c r="A205" s="41" t="s">
        <v>337</v>
      </c>
      <c r="B205" s="59" t="s">
        <v>284</v>
      </c>
      <c r="C205" s="87">
        <v>13197</v>
      </c>
      <c r="D205" s="87">
        <v>-3770</v>
      </c>
      <c r="E205" s="87">
        <f t="shared" si="36"/>
        <v>9427</v>
      </c>
      <c r="F205" s="87"/>
      <c r="G205" s="87">
        <f t="shared" si="37"/>
        <v>9427</v>
      </c>
      <c r="H205" s="87"/>
      <c r="I205" s="87">
        <f t="shared" si="38"/>
        <v>9427</v>
      </c>
    </row>
    <row r="206" spans="1:9" ht="30" hidden="1" outlineLevel="2">
      <c r="A206" s="41" t="s">
        <v>336</v>
      </c>
      <c r="B206" s="59" t="s">
        <v>285</v>
      </c>
      <c r="C206" s="87">
        <v>23578</v>
      </c>
      <c r="D206" s="87">
        <v>-23578</v>
      </c>
      <c r="E206" s="87">
        <f t="shared" si="36"/>
        <v>0</v>
      </c>
      <c r="F206" s="87"/>
      <c r="G206" s="87">
        <f t="shared" si="37"/>
        <v>0</v>
      </c>
      <c r="H206" s="87"/>
      <c r="I206" s="87">
        <f t="shared" si="38"/>
        <v>0</v>
      </c>
    </row>
    <row r="207" spans="1:9" ht="12.75" customHeight="1" hidden="1" outlineLevel="1">
      <c r="A207" s="42" t="s">
        <v>286</v>
      </c>
      <c r="B207" s="62" t="s">
        <v>287</v>
      </c>
      <c r="C207" s="86"/>
      <c r="D207" s="86"/>
      <c r="E207" s="86"/>
      <c r="F207" s="86"/>
      <c r="G207" s="86"/>
      <c r="H207" s="86"/>
      <c r="I207" s="86"/>
    </row>
    <row r="208" spans="1:9" ht="47.25" customHeight="1" hidden="1" outlineLevel="1">
      <c r="A208" s="36" t="s">
        <v>339</v>
      </c>
      <c r="B208" s="62" t="s">
        <v>325</v>
      </c>
      <c r="C208" s="80">
        <v>49344</v>
      </c>
      <c r="D208" s="80">
        <v>-49344</v>
      </c>
      <c r="E208" s="80">
        <f aca="true" t="shared" si="39" ref="E208:E216">C208+D208</f>
        <v>0</v>
      </c>
      <c r="F208" s="80"/>
      <c r="G208" s="80">
        <f aca="true" t="shared" si="40" ref="G208:G216">E208+F208</f>
        <v>0</v>
      </c>
      <c r="H208" s="80"/>
      <c r="I208" s="80">
        <f aca="true" t="shared" si="41" ref="I208:I216">G208+H208</f>
        <v>0</v>
      </c>
    </row>
    <row r="209" spans="1:9" ht="47.25" customHeight="1" outlineLevel="1">
      <c r="A209" s="36" t="s">
        <v>288</v>
      </c>
      <c r="B209" s="62" t="s">
        <v>326</v>
      </c>
      <c r="C209" s="80">
        <v>23354</v>
      </c>
      <c r="D209" s="80">
        <v>-9203</v>
      </c>
      <c r="E209" s="80">
        <f t="shared" si="39"/>
        <v>14151</v>
      </c>
      <c r="F209" s="80"/>
      <c r="G209" s="80">
        <f t="shared" si="40"/>
        <v>14151</v>
      </c>
      <c r="H209" s="80"/>
      <c r="I209" s="80">
        <f t="shared" si="41"/>
        <v>14151</v>
      </c>
    </row>
    <row r="210" spans="1:9" ht="60.75" customHeight="1" hidden="1" outlineLevel="1">
      <c r="A210" s="36" t="s">
        <v>289</v>
      </c>
      <c r="B210" s="62" t="s">
        <v>327</v>
      </c>
      <c r="C210" s="80">
        <f>83063+30376</f>
        <v>113439</v>
      </c>
      <c r="D210" s="80">
        <v>-113439</v>
      </c>
      <c r="E210" s="80">
        <f t="shared" si="39"/>
        <v>0</v>
      </c>
      <c r="F210" s="80"/>
      <c r="G210" s="80">
        <f t="shared" si="40"/>
        <v>0</v>
      </c>
      <c r="H210" s="80"/>
      <c r="I210" s="80">
        <f t="shared" si="41"/>
        <v>0</v>
      </c>
    </row>
    <row r="211" spans="1:9" ht="81" customHeight="1" hidden="1" outlineLevel="1">
      <c r="A211" s="36" t="s">
        <v>290</v>
      </c>
      <c r="B211" s="62" t="s">
        <v>291</v>
      </c>
      <c r="C211" s="80"/>
      <c r="D211" s="80"/>
      <c r="E211" s="80">
        <f t="shared" si="39"/>
        <v>0</v>
      </c>
      <c r="F211" s="80"/>
      <c r="G211" s="80">
        <f t="shared" si="40"/>
        <v>0</v>
      </c>
      <c r="H211" s="80"/>
      <c r="I211" s="80">
        <f t="shared" si="41"/>
        <v>0</v>
      </c>
    </row>
    <row r="212" spans="1:9" ht="60" outlineLevel="1">
      <c r="A212" s="39" t="s">
        <v>341</v>
      </c>
      <c r="B212" s="62" t="s">
        <v>324</v>
      </c>
      <c r="C212" s="80">
        <v>138404</v>
      </c>
      <c r="D212" s="80">
        <v>-131269</v>
      </c>
      <c r="E212" s="80">
        <f t="shared" si="39"/>
        <v>7135</v>
      </c>
      <c r="F212" s="80"/>
      <c r="G212" s="80">
        <f t="shared" si="40"/>
        <v>7135</v>
      </c>
      <c r="H212" s="80"/>
      <c r="I212" s="80">
        <f t="shared" si="41"/>
        <v>7135</v>
      </c>
    </row>
    <row r="213" spans="1:9" ht="30" hidden="1" outlineLevel="1">
      <c r="A213" s="39"/>
      <c r="B213" s="62" t="s">
        <v>292</v>
      </c>
      <c r="C213" s="75"/>
      <c r="D213" s="75"/>
      <c r="E213" s="75">
        <f t="shared" si="39"/>
        <v>0</v>
      </c>
      <c r="F213" s="75"/>
      <c r="G213" s="75">
        <f t="shared" si="40"/>
        <v>0</v>
      </c>
      <c r="H213" s="75"/>
      <c r="I213" s="75">
        <f t="shared" si="41"/>
        <v>0</v>
      </c>
    </row>
    <row r="214" spans="1:9" ht="30" hidden="1" outlineLevel="1">
      <c r="A214" s="39"/>
      <c r="B214" s="62" t="s">
        <v>293</v>
      </c>
      <c r="C214" s="75"/>
      <c r="D214" s="75"/>
      <c r="E214" s="75">
        <f t="shared" si="39"/>
        <v>0</v>
      </c>
      <c r="F214" s="75"/>
      <c r="G214" s="75">
        <f t="shared" si="40"/>
        <v>0</v>
      </c>
      <c r="H214" s="75"/>
      <c r="I214" s="75">
        <f t="shared" si="41"/>
        <v>0</v>
      </c>
    </row>
    <row r="215" spans="1:9" ht="12.75" customHeight="1" hidden="1" outlineLevel="1">
      <c r="A215" s="39"/>
      <c r="B215" s="62"/>
      <c r="C215" s="75"/>
      <c r="D215" s="75"/>
      <c r="E215" s="75">
        <f t="shared" si="39"/>
        <v>0</v>
      </c>
      <c r="F215" s="75"/>
      <c r="G215" s="75">
        <f t="shared" si="40"/>
        <v>0</v>
      </c>
      <c r="H215" s="75"/>
      <c r="I215" s="75">
        <f t="shared" si="41"/>
        <v>0</v>
      </c>
    </row>
    <row r="216" spans="1:9" s="3" customFormat="1" ht="15" collapsed="1">
      <c r="A216" s="34"/>
      <c r="B216" s="70" t="s">
        <v>209</v>
      </c>
      <c r="C216" s="83">
        <f>C218+C219+C221</f>
        <v>8393.3</v>
      </c>
      <c r="D216" s="83">
        <f>D218+D219+D221</f>
        <v>-4416</v>
      </c>
      <c r="E216" s="83">
        <f t="shared" si="39"/>
        <v>3977.2999999999993</v>
      </c>
      <c r="F216" s="83">
        <f>F218+F219+F221</f>
        <v>0</v>
      </c>
      <c r="G216" s="83">
        <f t="shared" si="40"/>
        <v>3977.2999999999993</v>
      </c>
      <c r="H216" s="83">
        <f>H218+H219+H221</f>
        <v>-3192</v>
      </c>
      <c r="I216" s="83">
        <f t="shared" si="41"/>
        <v>785.2999999999993</v>
      </c>
    </row>
    <row r="217" spans="1:9" ht="14.25">
      <c r="A217" s="16"/>
      <c r="B217" s="69" t="s">
        <v>207</v>
      </c>
      <c r="C217" s="75"/>
      <c r="D217" s="75"/>
      <c r="E217" s="75"/>
      <c r="F217" s="75"/>
      <c r="G217" s="75"/>
      <c r="H217" s="75"/>
      <c r="I217" s="75"/>
    </row>
    <row r="218" spans="1:9" ht="75">
      <c r="A218" s="36" t="s">
        <v>290</v>
      </c>
      <c r="B218" s="62" t="s">
        <v>291</v>
      </c>
      <c r="C218" s="76">
        <v>3925</v>
      </c>
      <c r="D218" s="76"/>
      <c r="E218" s="76">
        <f aca="true" t="shared" si="42" ref="E218:E226">C218+D218</f>
        <v>3925</v>
      </c>
      <c r="F218" s="76"/>
      <c r="G218" s="76">
        <f aca="true" t="shared" si="43" ref="G218:G226">E218+F218</f>
        <v>3925</v>
      </c>
      <c r="H218" s="76">
        <v>-3192</v>
      </c>
      <c r="I218" s="76">
        <f aca="true" t="shared" si="44" ref="I218:I226">G218+H218</f>
        <v>733</v>
      </c>
    </row>
    <row r="219" spans="1:9" ht="48" customHeight="1" outlineLevel="1">
      <c r="A219" s="36" t="s">
        <v>294</v>
      </c>
      <c r="B219" s="62" t="s">
        <v>322</v>
      </c>
      <c r="C219" s="80">
        <v>52.3</v>
      </c>
      <c r="D219" s="80"/>
      <c r="E219" s="80">
        <f t="shared" si="42"/>
        <v>52.3</v>
      </c>
      <c r="F219" s="80"/>
      <c r="G219" s="80">
        <f t="shared" si="43"/>
        <v>52.3</v>
      </c>
      <c r="H219" s="80"/>
      <c r="I219" s="80">
        <f t="shared" si="44"/>
        <v>52.3</v>
      </c>
    </row>
    <row r="220" spans="1:9" ht="48" customHeight="1" hidden="1" outlineLevel="1">
      <c r="A220" s="39" t="s">
        <v>341</v>
      </c>
      <c r="B220" s="62"/>
      <c r="C220" s="80"/>
      <c r="D220" s="80"/>
      <c r="E220" s="80">
        <f t="shared" si="42"/>
        <v>0</v>
      </c>
      <c r="F220" s="80"/>
      <c r="G220" s="80">
        <f t="shared" si="43"/>
        <v>0</v>
      </c>
      <c r="H220" s="80"/>
      <c r="I220" s="80">
        <f t="shared" si="44"/>
        <v>0</v>
      </c>
    </row>
    <row r="221" spans="1:9" ht="150" hidden="1" outlineLevel="1">
      <c r="A221" s="39" t="s">
        <v>341</v>
      </c>
      <c r="B221" s="62" t="s">
        <v>323</v>
      </c>
      <c r="C221" s="80">
        <v>4416</v>
      </c>
      <c r="D221" s="80">
        <v>-4416</v>
      </c>
      <c r="E221" s="80">
        <f t="shared" si="42"/>
        <v>0</v>
      </c>
      <c r="F221" s="80"/>
      <c r="G221" s="80">
        <f t="shared" si="43"/>
        <v>0</v>
      </c>
      <c r="H221" s="80"/>
      <c r="I221" s="80">
        <f t="shared" si="44"/>
        <v>0</v>
      </c>
    </row>
    <row r="222" spans="1:9" ht="28.5" hidden="1">
      <c r="A222" s="13"/>
      <c r="B222" s="71" t="s">
        <v>295</v>
      </c>
      <c r="C222" s="82"/>
      <c r="D222" s="82"/>
      <c r="E222" s="82">
        <f t="shared" si="42"/>
        <v>0</v>
      </c>
      <c r="F222" s="82"/>
      <c r="G222" s="82">
        <f t="shared" si="43"/>
        <v>0</v>
      </c>
      <c r="H222" s="82"/>
      <c r="I222" s="82">
        <f t="shared" si="44"/>
        <v>0</v>
      </c>
    </row>
    <row r="223" spans="1:9" ht="28.5" outlineLevel="1">
      <c r="A223" s="96" t="s">
        <v>296</v>
      </c>
      <c r="B223" s="97" t="s">
        <v>297</v>
      </c>
      <c r="C223" s="99">
        <f>C224</f>
        <v>0</v>
      </c>
      <c r="D223" s="99">
        <f>D224</f>
        <v>60000</v>
      </c>
      <c r="E223" s="99">
        <f t="shared" si="42"/>
        <v>60000</v>
      </c>
      <c r="F223" s="107">
        <f>F224</f>
        <v>14.51</v>
      </c>
      <c r="G223" s="107">
        <f t="shared" si="43"/>
        <v>60014.51</v>
      </c>
      <c r="H223" s="98">
        <f>H224</f>
        <v>50.79</v>
      </c>
      <c r="I223" s="107">
        <f t="shared" si="44"/>
        <v>60065.3</v>
      </c>
    </row>
    <row r="224" spans="1:9" ht="30" outlineLevel="1">
      <c r="A224" s="36" t="s">
        <v>298</v>
      </c>
      <c r="B224" s="62" t="s">
        <v>299</v>
      </c>
      <c r="C224" s="76"/>
      <c r="D224" s="76">
        <v>60000</v>
      </c>
      <c r="E224" s="76">
        <f t="shared" si="42"/>
        <v>60000</v>
      </c>
      <c r="F224" s="106">
        <f>14.51</f>
        <v>14.51</v>
      </c>
      <c r="G224" s="106">
        <f t="shared" si="43"/>
        <v>60014.51</v>
      </c>
      <c r="H224" s="80">
        <v>50.79</v>
      </c>
      <c r="I224" s="106">
        <f t="shared" si="44"/>
        <v>60065.3</v>
      </c>
    </row>
    <row r="225" spans="1:9" ht="57">
      <c r="A225" s="96" t="s">
        <v>300</v>
      </c>
      <c r="B225" s="97" t="s">
        <v>301</v>
      </c>
      <c r="C225" s="99">
        <v>49937</v>
      </c>
      <c r="D225" s="99">
        <v>9751</v>
      </c>
      <c r="E225" s="99">
        <f t="shared" si="42"/>
        <v>59688</v>
      </c>
      <c r="F225" s="98">
        <f>2899.9+1125</f>
        <v>4024.9</v>
      </c>
      <c r="G225" s="107">
        <f t="shared" si="43"/>
        <v>63712.9</v>
      </c>
      <c r="H225" s="98"/>
      <c r="I225" s="107">
        <f t="shared" si="44"/>
        <v>63712.9</v>
      </c>
    </row>
    <row r="226" spans="1:9" ht="21" customHeight="1">
      <c r="A226" s="43"/>
      <c r="B226" s="100" t="s">
        <v>302</v>
      </c>
      <c r="C226" s="101">
        <f>C121+C10+C225</f>
        <v>1244297.7</v>
      </c>
      <c r="D226" s="101">
        <f>D121+D10+D225</f>
        <v>-309538.4</v>
      </c>
      <c r="E226" s="101">
        <f t="shared" si="42"/>
        <v>934759.2999999999</v>
      </c>
      <c r="F226" s="101">
        <f>F121+F10+F225</f>
        <v>4039.4100000000003</v>
      </c>
      <c r="G226" s="108">
        <f t="shared" si="43"/>
        <v>938798.71</v>
      </c>
      <c r="H226" s="101">
        <f>H121+H10+H225</f>
        <v>5794.09</v>
      </c>
      <c r="I226" s="108">
        <f t="shared" si="44"/>
        <v>944592.7999999999</v>
      </c>
    </row>
    <row r="227" spans="1:2" s="47" customFormat="1" ht="12.75" customHeight="1">
      <c r="A227" s="45"/>
      <c r="B227" s="46"/>
    </row>
    <row r="228" spans="1:2" s="47" customFormat="1" ht="12.75" customHeight="1" hidden="1">
      <c r="A228" s="45"/>
      <c r="B228" s="46"/>
    </row>
    <row r="229" spans="1:2" ht="15" hidden="1">
      <c r="A229" s="48" t="s">
        <v>303</v>
      </c>
      <c r="B229" s="49" t="s">
        <v>304</v>
      </c>
    </row>
    <row r="230" spans="1:2" ht="15" hidden="1">
      <c r="A230" s="38"/>
      <c r="B230" s="35" t="s">
        <v>305</v>
      </c>
    </row>
    <row r="231" spans="1:2" ht="15" hidden="1">
      <c r="A231" s="38"/>
      <c r="B231" s="35" t="s">
        <v>306</v>
      </c>
    </row>
    <row r="232" spans="1:2" ht="15" hidden="1">
      <c r="A232" s="38"/>
      <c r="B232" s="35" t="s">
        <v>307</v>
      </c>
    </row>
    <row r="233" spans="1:2" ht="15" hidden="1">
      <c r="A233" s="38"/>
      <c r="B233" s="35" t="s">
        <v>308</v>
      </c>
    </row>
    <row r="234" spans="1:2" ht="15" hidden="1">
      <c r="A234" s="38"/>
      <c r="B234" s="35" t="s">
        <v>309</v>
      </c>
    </row>
    <row r="235" spans="1:2" ht="15" hidden="1">
      <c r="A235" s="38"/>
      <c r="B235" s="44" t="s">
        <v>310</v>
      </c>
    </row>
    <row r="236" spans="1:3" s="14" customFormat="1" ht="15" hidden="1">
      <c r="A236" s="31"/>
      <c r="B236" s="50" t="s">
        <v>311</v>
      </c>
      <c r="C236" s="51" t="e">
        <f>#REF!</f>
        <v>#REF!</v>
      </c>
    </row>
    <row r="237" spans="1:3" s="14" customFormat="1" ht="15" hidden="1">
      <c r="A237" s="31"/>
      <c r="B237" s="50" t="s">
        <v>312</v>
      </c>
      <c r="C237" s="51"/>
    </row>
    <row r="238" spans="1:3" s="14" customFormat="1" ht="15" hidden="1">
      <c r="A238" s="31"/>
      <c r="B238" s="52"/>
      <c r="C238" s="14" t="e">
        <f>#REF!-C226</f>
        <v>#REF!</v>
      </c>
    </row>
    <row r="239" spans="1:2" s="14" customFormat="1" ht="15" hidden="1">
      <c r="A239" s="53" t="s">
        <v>313</v>
      </c>
      <c r="B239" s="52"/>
    </row>
    <row r="240" spans="1:2" s="14" customFormat="1" ht="15" hidden="1">
      <c r="A240" s="52" t="s">
        <v>314</v>
      </c>
      <c r="B240" s="52"/>
    </row>
    <row r="241" spans="1:3" s="14" customFormat="1" ht="15" hidden="1">
      <c r="A241" s="52" t="s">
        <v>315</v>
      </c>
      <c r="B241" s="52"/>
      <c r="C241" s="14">
        <v>1234835.1</v>
      </c>
    </row>
    <row r="242" spans="1:2" s="14" customFormat="1" ht="15" hidden="1">
      <c r="A242" s="31"/>
      <c r="B242" s="52"/>
    </row>
    <row r="243" spans="1:2" ht="15" hidden="1">
      <c r="A243" s="38"/>
      <c r="B243" s="54"/>
    </row>
    <row r="244" spans="1:2" ht="15" hidden="1">
      <c r="A244" s="38"/>
      <c r="B244" s="54"/>
    </row>
    <row r="245" spans="1:2" ht="57" hidden="1">
      <c r="A245" s="13" t="s">
        <v>316</v>
      </c>
      <c r="B245" s="35" t="s">
        <v>317</v>
      </c>
    </row>
    <row r="246" spans="1:2" ht="15" hidden="1">
      <c r="A246" s="38"/>
      <c r="B246" s="54"/>
    </row>
    <row r="247" spans="1:9" ht="15">
      <c r="A247" s="38"/>
      <c r="B247" s="54"/>
      <c r="C247" s="14" t="e">
        <f>C226-#REF!</f>
        <v>#REF!</v>
      </c>
      <c r="I247" s="110"/>
    </row>
    <row r="248" spans="1:9" ht="15">
      <c r="A248" s="38"/>
      <c r="B248" s="54"/>
      <c r="H248" s="109"/>
      <c r="I248" s="110"/>
    </row>
    <row r="249" spans="1:2" ht="15">
      <c r="A249" s="38"/>
      <c r="B249" s="54"/>
    </row>
    <row r="250" spans="1:2" ht="15">
      <c r="A250" s="38"/>
      <c r="B250" s="54"/>
    </row>
    <row r="251" spans="1:2" ht="15">
      <c r="A251" s="38"/>
      <c r="B251" s="54"/>
    </row>
    <row r="252" spans="1:2" ht="15">
      <c r="A252" s="38"/>
      <c r="B252" s="54"/>
    </row>
    <row r="253" spans="1:2" ht="15">
      <c r="A253" s="38"/>
      <c r="B253" s="54"/>
    </row>
    <row r="254" spans="1:2" ht="15">
      <c r="A254" s="38"/>
      <c r="B254" s="54"/>
    </row>
    <row r="255" spans="1:2" ht="15">
      <c r="A255" s="38"/>
      <c r="B255" s="54"/>
    </row>
    <row r="256" spans="1:2" ht="15">
      <c r="A256" s="38"/>
      <c r="B256" s="54"/>
    </row>
    <row r="257" spans="1:2" ht="15">
      <c r="A257" s="38"/>
      <c r="B257" s="54"/>
    </row>
    <row r="258" spans="1:2" ht="15">
      <c r="A258" s="38"/>
      <c r="B258" s="54"/>
    </row>
    <row r="259" spans="1:2" ht="15">
      <c r="A259" s="38"/>
      <c r="B259" s="54"/>
    </row>
    <row r="260" spans="1:2" ht="15">
      <c r="A260" s="38"/>
      <c r="B260" s="54"/>
    </row>
    <row r="261" spans="1:2" ht="15">
      <c r="A261" s="38"/>
      <c r="B261" s="54"/>
    </row>
    <row r="262" spans="1:2" ht="15">
      <c r="A262" s="38"/>
      <c r="B262" s="54"/>
    </row>
    <row r="263" spans="1:2" ht="15">
      <c r="A263" s="38"/>
      <c r="B263" s="54"/>
    </row>
  </sheetData>
  <sheetProtection/>
  <mergeCells count="2">
    <mergeCell ref="A127:A134"/>
    <mergeCell ref="A5:E5"/>
  </mergeCells>
  <printOptions/>
  <pageMargins left="1.1811023622047245" right="0.3937007874015748" top="0.3937007874015748" bottom="0.1968503937007874" header="0" footer="0"/>
  <pageSetup fitToHeight="8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Fazly'evaAF</cp:lastModifiedBy>
  <cp:lastPrinted>2009-06-25T13:36:48Z</cp:lastPrinted>
  <dcterms:created xsi:type="dcterms:W3CDTF">2009-04-28T04:24:18Z</dcterms:created>
  <dcterms:modified xsi:type="dcterms:W3CDTF">2009-06-30T04:37:20Z</dcterms:modified>
  <cp:category/>
  <cp:version/>
  <cp:contentType/>
  <cp:contentStatus/>
</cp:coreProperties>
</file>