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4"/>
  </bookViews>
  <sheets>
    <sheet name="прил1." sheetId="1" r:id="rId1"/>
    <sheet name="прил2." sheetId="2" r:id="rId2"/>
    <sheet name="прил3." sheetId="3" r:id="rId3"/>
    <sheet name="прил4." sheetId="4" r:id="rId4"/>
    <sheet name="ПРИЛОЖЕНИЕ 5" sheetId="5" r:id="rId5"/>
  </sheets>
  <definedNames>
    <definedName name="_xlnm.Print_Titles" localSheetId="0">'прил1.'!$6:$11</definedName>
    <definedName name="_xlnm.Print_Titles" localSheetId="2">'прил3.'!$8:$10</definedName>
  </definedNames>
  <calcPr fullCalcOnLoad="1"/>
</workbook>
</file>

<file path=xl/sharedStrings.xml><?xml version="1.0" encoding="utf-8"?>
<sst xmlns="http://schemas.openxmlformats.org/spreadsheetml/2006/main" count="2217" uniqueCount="981">
  <si>
    <t xml:space="preserve"> 170 1 08 00000 00 0000 000</t>
  </si>
  <si>
    <t xml:space="preserve"> 170 1 08 07000 01 0000 110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</si>
  <si>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</si>
  <si>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 170 1 08 07140 01 0000 110</t>
  </si>
  <si>
    <t xml:space="preserve"> 182 8 50 00000 00 0000 000</t>
  </si>
  <si>
    <t xml:space="preserve"> 182 1 00 00000 00 0000 000</t>
  </si>
  <si>
    <t>НАЛОГИ НА ПРИБЫЛЬ, ДОХОДЫ</t>
  </si>
  <si>
    <t xml:space="preserve"> 182 1 01 00000 00 0000 000</t>
  </si>
  <si>
    <t>Налог на доходы физических лиц</t>
  </si>
  <si>
    <t xml:space="preserve"> 182 1 01 02000 01 0000 110</t>
  </si>
  <si>
    <t>Налог на доходы физических лиц с доходов, полученных в виде дивидендов от долевого участия в деятельности организаций</t>
  </si>
  <si>
    <t xml:space="preserve"> 182 1 01 02010 01 0000 110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</si>
  <si>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</si>
  <si>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 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</si>
  <si>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</si>
  <si>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</si>
  <si>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</si>
  <si>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</si>
  <si>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</si>
  <si>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</si>
  <si>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</si>
  <si>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182 1 01 02040 01 0000 110</t>
  </si>
  <si>
    <t>НАЛОГИ НА СОВОКУПНЫЙ ДОХОД</t>
  </si>
  <si>
    <t xml:space="preserve"> 182 1 05 00000 00 0000 000</t>
  </si>
  <si>
    <t>Налог, взимаемый в связи с применением упрощенной системы налогообложения</t>
  </si>
  <si>
    <t xml:space="preserve"> 182 1 05 01000 00 0000 110</t>
  </si>
  <si>
    <t>Налог, взимаемый с налогоплательщиков, выбравших в качестве объекта налогообложения  доходы</t>
  </si>
  <si>
    <t xml:space="preserve"> 182 1 05 01010 01 0000 110</t>
  </si>
  <si>
    <t>Налог, взимаемый с налогоплательщиков, выбравших в качестве объекта налогообложения доходы, уменьшенные на величину расходов</t>
  </si>
  <si>
    <t xml:space="preserve"> 182 1 05 01020 01 0000 110</t>
  </si>
  <si>
    <t>Единый налог на вмененный доход для отдельных видов деятельности</t>
  </si>
  <si>
    <t xml:space="preserve"> 182 1 05 02000 02 0000 110</t>
  </si>
  <si>
    <t>НАЛОГИ НА ИМУЩЕСТВО</t>
  </si>
  <si>
    <t xml:space="preserve"> 182 1 06 00000 00 0000 000</t>
  </si>
  <si>
    <t>Налог на имущество физических лиц</t>
  </si>
  <si>
    <t xml:space="preserve"> 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</si>
  <si>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</si>
  <si>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182 1 06 01020 04 0000 110</t>
  </si>
  <si>
    <t>Транспортный налог</t>
  </si>
  <si>
    <t xml:space="preserve"> 182 1 06 04000 02 0000 110</t>
  </si>
  <si>
    <t>Транспортный налог с организаций</t>
  </si>
  <si>
    <t xml:space="preserve"> 182 1 06 04011 02 0000 110</t>
  </si>
  <si>
    <t>Транспортный налог с физических лиц</t>
  </si>
  <si>
    <t xml:space="preserve"> 182 1 06 04012 02 0000 110</t>
  </si>
  <si>
    <t>Земельный налог</t>
  </si>
  <si>
    <t xml:space="preserve"> 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</si>
  <si>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</si>
  <si>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 xml:space="preserve"> 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</si>
  <si>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</si>
  <si>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182 1 06 06012 04 0000 110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</si>
  <si>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</si>
  <si>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182 1 06 06020 00 0000 110</t>
  </si>
  <si>
    <t xml:space="preserve"> 182 1 06 06022 04 0000 110</t>
  </si>
  <si>
    <t xml:space="preserve"> 182 1 08 00000 00 0000 000</t>
  </si>
  <si>
    <t>Государственная пошлина по делам, рассматриваемым в судах общей юрисдикции, мировыми судьями</t>
  </si>
  <si>
    <t xml:space="preserve"> 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</si>
  <si>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</si>
  <si>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182 1 08 03010 01 0000 110</t>
  </si>
  <si>
    <t xml:space="preserve"> 182 1 08 07000 01 0000 110</t>
  </si>
  <si>
    <t xml:space="preserve"> 182 1 08 07140 01 0000 110</t>
  </si>
  <si>
    <t>ЗАДОЛЖЕННОСТЬ И ПЕРЕРАСЧЕТЫ ПО ОТМЕНЕННЫМ НАЛОГАМ, СБОРАМ И ИНЫМ ОБЯЗАТЕЛЬНЫМ ПЛАТЕЖАМ</t>
  </si>
  <si>
    <t xml:space="preserve"> 182 1 09 00000 00 0000 000</t>
  </si>
  <si>
    <t>Налоги на имущество</t>
  </si>
  <si>
    <t xml:space="preserve"> 182 1 09 04000 00 0000 110</t>
  </si>
  <si>
    <t>Земельный налог (по обязательствам, возникшим до        1 января 2006 года)</t>
  </si>
  <si>
    <t xml:space="preserve"> 182 1 09 04050 00 0000 110</t>
  </si>
  <si>
    <t>Земельный налог (по обязательствам, возникшим до        1 января 2006 года), мобилизуемый на территориях городских округов</t>
  </si>
  <si>
    <t xml:space="preserve"> 182 1 09 04050 04 0000 110</t>
  </si>
  <si>
    <t>Прочие налоги и сборы (по отмененным местным налогам и сборам)</t>
  </si>
  <si>
    <t xml:space="preserve"> 182 1 09 07000 00 0000 110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</si>
  <si>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</si>
  <si>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</si>
  <si>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</si>
  <si>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182 1 09 07030 04 0000 110</t>
  </si>
  <si>
    <t>Прочие местные налоги и сборы</t>
  </si>
  <si>
    <t xml:space="preserve"> 182 1 09 07050 00 0000 110</t>
  </si>
  <si>
    <t>Прочие местные налоги и сборы, мобилизуемые на территориях городских округов</t>
  </si>
  <si>
    <t xml:space="preserve"> 182 1 09 07050 04 0000 110</t>
  </si>
  <si>
    <t xml:space="preserve"> 182 1 16 00000 00 0000 000</t>
  </si>
  <si>
    <t>Денежные взыскания (штрафы) за нарушение законодательства о налогах и сборах</t>
  </si>
  <si>
    <t xml:space="preserve"> 182 1 16 03000 00 0000 140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</si>
  <si>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</si>
  <si>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</si>
  <si>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</si>
  <si>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</si>
  <si>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</si>
  <si>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182 1 16 06000 01 0000 140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</si>
  <si>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</si>
  <si>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182 1 16 08000 01 0000 140</t>
  </si>
  <si>
    <t xml:space="preserve"> 188 8 50 00000 00 0000 000</t>
  </si>
  <si>
    <t xml:space="preserve"> 188 1 00 00000 00 0000 000</t>
  </si>
  <si>
    <t xml:space="preserve"> 188 1 16 00000 00 0000 000</t>
  </si>
  <si>
    <t>Денежные взыскания (штрафы) и иные суммы, взыскиваемые с лиц, виновных в совершении преступлений, и в возмещение ущерба имуществу</t>
  </si>
  <si>
    <t xml:space="preserve"> 188 1 16 21000 00 0000 140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</si>
  <si>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</si>
  <si>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188 1 16 21040 04 0000 140</t>
  </si>
  <si>
    <t>Денежные взыскания (штрафы) за административные правонарушения в области дорожного движения</t>
  </si>
  <si>
    <t xml:space="preserve"> 188 1 16 30000 01 0000 140</t>
  </si>
  <si>
    <t xml:space="preserve"> 188 1 16 90000 00 0000 140</t>
  </si>
  <si>
    <t xml:space="preserve"> 188 1 16 90040 04 0000 140</t>
  </si>
  <si>
    <t xml:space="preserve"> 192 8 50 00000 00 0000 000</t>
  </si>
  <si>
    <t xml:space="preserve"> 192 1 00 00000 00 0000 000</t>
  </si>
  <si>
    <t xml:space="preserve"> 192 1 16 00000 00 0000 000</t>
  </si>
  <si>
    <t xml:space="preserve"> 192 1 16 90000 00 0000 140</t>
  </si>
  <si>
    <t xml:space="preserve"> 192 1 16 90040 04 0000 140</t>
  </si>
  <si>
    <t xml:space="preserve"> 322 8 50 00000 00 0000 000</t>
  </si>
  <si>
    <t xml:space="preserve"> 322 1 00 00000 00 0000 000</t>
  </si>
  <si>
    <t xml:space="preserve"> 322 1 16 00000 00 0000 000</t>
  </si>
  <si>
    <t xml:space="preserve"> 322 1 16 21000 00 0000 140</t>
  </si>
  <si>
    <t xml:space="preserve"> 322 1 16 21040 04 0000 140</t>
  </si>
  <si>
    <t xml:space="preserve"> 340 8 50 00000 00 0000 000</t>
  </si>
  <si>
    <t xml:space="preserve"> 340 1 00 00000 00 0000 000</t>
  </si>
  <si>
    <t xml:space="preserve"> 340 1 16 00000 00 0000 000</t>
  </si>
  <si>
    <t xml:space="preserve"> 340 1 16 25000 01 0000 140</t>
  </si>
  <si>
    <t>Денежные взыскания (штрафы) за нарушение законодательства в области охраны окружающей среды</t>
  </si>
  <si>
    <t xml:space="preserve"> 340 1 16 25050 01 0000 140</t>
  </si>
  <si>
    <t xml:space="preserve"> 430 8 50 00000 00 0000 000</t>
  </si>
  <si>
    <t xml:space="preserve"> 430 1 00 00000 00 0000 000</t>
  </si>
  <si>
    <t xml:space="preserve"> 430 1 11 00000 00 0000 000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</si>
  <si>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</si>
  <si>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</si>
  <si>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</si>
  <si>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430 1 11 05010 00 0000 120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</si>
  <si>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</si>
  <si>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430 1 11 05010 04 0000 120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</si>
  <si>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</si>
  <si>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 xml:space="preserve"> 430 1 11 05020 00 0000 120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</si>
  <si>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</si>
  <si>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430 1 11 05024 04 0000 120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</si>
  <si>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</si>
  <si>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</si>
  <si>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</si>
  <si>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</si>
  <si>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</si>
  <si>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430 1 11 09044 04 0000 120</t>
  </si>
  <si>
    <t>ДОХОДЫ ОТ ПРОДАЖИ МАТЕРИАЛЬНЫХ И НЕМАТЕРИАЛЬНЫХ АКТИВОВ</t>
  </si>
  <si>
    <t xml:space="preserve"> 430 1 14 00000 00 0000 000</t>
  </si>
  <si>
    <t>Доходы от продажи квартир</t>
  </si>
  <si>
    <t xml:space="preserve"> 430 1 14 01000 00 0000 410</t>
  </si>
  <si>
    <t>Доходы от продажи квартир, находящихся в собственности городских округов</t>
  </si>
  <si>
    <t xml:space="preserve"> 430 1 14 01040 04 0000 410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</si>
  <si>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</si>
  <si>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</si>
  <si>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</si>
  <si>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430 1 14 02033 04 0000 410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</si>
  <si>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</si>
  <si>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430 1 14 06000 00 0000 420</t>
  </si>
  <si>
    <t>Доходы от продажи земельных участков, государственная собственность на которые не разграничена</t>
  </si>
  <si>
    <t xml:space="preserve"> 430 1 14 06010 00 0000 420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</si>
  <si>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</si>
  <si>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430 1 14 06012 04 0000 420</t>
  </si>
  <si>
    <t xml:space="preserve"> 460 8 50 00000 00 0000 000</t>
  </si>
  <si>
    <t xml:space="preserve"> 460 1 00 00000 00 0000 000</t>
  </si>
  <si>
    <t xml:space="preserve"> 460 1 16 00000 00 0000 000</t>
  </si>
  <si>
    <t xml:space="preserve"> 460 1 16 90000 00 0000 140</t>
  </si>
  <si>
    <t xml:space="preserve"> 460 1 16 90040 04 0000 140</t>
  </si>
  <si>
    <t xml:space="preserve"> 498 8 50 00000 00 0000 000</t>
  </si>
  <si>
    <t xml:space="preserve"> 498 1 00 00000 00 0000 000</t>
  </si>
  <si>
    <t>ПЛАТЕЖИ ПРИ ПОЛЬЗОВАНИИ ПРИРОДНЫМИ РЕСУРСАМИ</t>
  </si>
  <si>
    <t xml:space="preserve"> 498 1 12 00000 00 0000 000</t>
  </si>
  <si>
    <t>Плата за негативное воздействие на окружающую среду</t>
  </si>
  <si>
    <t xml:space="preserve"> 498 1 12 01000 01 0000 120</t>
  </si>
  <si>
    <t xml:space="preserve"> 498 1 16 00000 00 0000 000</t>
  </si>
  <si>
    <t xml:space="preserve"> 498 1 16 90000 00 0000 140</t>
  </si>
  <si>
    <t xml:space="preserve"> 498 1 16 90040 04 0000 140</t>
  </si>
  <si>
    <t>Код классификации доходов бюджета</t>
  </si>
  <si>
    <t>1</t>
  </si>
  <si>
    <t>План на 2008 год</t>
  </si>
  <si>
    <t>Выполнение в %</t>
  </si>
  <si>
    <t>Удельный вес</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</si>
  <si>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</si>
  <si>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ИТОГО ДОХОДОВ</t>
  </si>
  <si>
    <t>ДОХОДЫ БЮДЖЕТА - ВСЕГО</t>
  </si>
  <si>
    <t>10</t>
  </si>
  <si>
    <t>от __________________№______</t>
  </si>
  <si>
    <t>Код бюджетной классификации</t>
  </si>
  <si>
    <t>Наименование</t>
  </si>
  <si>
    <t>План на 2008 г.</t>
  </si>
  <si>
    <t>Факт</t>
  </si>
  <si>
    <t>000 1 00 00000 00 0000 000</t>
  </si>
  <si>
    <t>ДОХОДЫ</t>
  </si>
  <si>
    <t>000 1 01 00000 00 0000 000</t>
  </si>
  <si>
    <t>000 1 01 02000 01 0000 110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</si>
  <si>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</si>
  <si>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в виде выигрышей и призов, страховых выплат по договорам добровольного страхования жизни, заключенным на срок менее 5 лет, в части превышения сумм страховых взносов и т.д.</t>
  </si>
  <si>
    <t>000 1 05 00000 00 0000 000</t>
  </si>
  <si>
    <t>Единый налог, взимаемый в связи с применением упрощенной системы налогообложения</t>
  </si>
  <si>
    <t xml:space="preserve"> -ЕН (в качестве объекта налогообложения - ДОХОДЫ)</t>
  </si>
  <si>
    <t xml:space="preserve"> -ЕН (в качестве объекта налогообложения - ДОХОДЫ, уменьшенные на сумму РАСХОДОВ)</t>
  </si>
  <si>
    <t>000 1 06 00000 00 0000 000</t>
  </si>
  <si>
    <t>Налог на имущество физических лиц, зачисляемый в бюджеты городских округов</t>
  </si>
  <si>
    <t xml:space="preserve">000 1 06 04000 02 0000 110 </t>
  </si>
  <si>
    <t>Транспортный налог (100% от доли округа)</t>
  </si>
  <si>
    <t xml:space="preserve">000 1 06 04011 02 0000 110 </t>
  </si>
  <si>
    <t xml:space="preserve"> - транспортный налог с организаций</t>
  </si>
  <si>
    <t xml:space="preserve">000 1 06 04012 02 0000 110 </t>
  </si>
  <si>
    <t xml:space="preserve"> - транспортный налог с физических лиц</t>
  </si>
  <si>
    <t xml:space="preserve"> - земельный налог, взимаемый по ставке, установленной подпунктом 1 пункта 1 статьи 394 Налогового кодекса РФ, зачисляемый в бюджеты городских округов</t>
  </si>
  <si>
    <t xml:space="preserve"> - земельный налог, взимаемый по ставке, установленной подпунктом 2 пункта 1 статьи 394 Налогового кодекса РФ, зачисляемый в бюджеты городских округов</t>
  </si>
  <si>
    <t>000 1 08 00000 00 0000 000</t>
  </si>
  <si>
    <t>ГОСУДАРСТВЕННАЯ ПОШЛИНА, СБОРЫ</t>
  </si>
  <si>
    <t>000 1 08 03000 01 0000 110</t>
  </si>
  <si>
    <t>000 1 08 07000 01 0000 110</t>
  </si>
  <si>
    <t>000 1 09 00000 00 0000 000</t>
  </si>
  <si>
    <t>000 1 09 03000 01 2000 110</t>
  </si>
  <si>
    <t>Платежи за добычу углеводородного сырья</t>
  </si>
  <si>
    <t>000 1 09 04000 04 0000 110</t>
  </si>
  <si>
    <t xml:space="preserve">Налог на имущество </t>
  </si>
  <si>
    <t>000 1 09 07000 04 0000 110</t>
  </si>
  <si>
    <t>000 1 11 00000 00 0000 000</t>
  </si>
  <si>
    <t>000 1 11 03040 04 0000 120</t>
  </si>
  <si>
    <t>000 1 11 05000 00 0000 120</t>
  </si>
  <si>
    <t>Доходы от сдачи в аренду имущества, находящегося в государственной 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</si>
  <si>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</si>
  <si>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t>
  </si>
  <si>
    <t>000 1 12 00000 00 0000 000</t>
  </si>
  <si>
    <t>000 1 14 00000 00 0000 000</t>
  </si>
  <si>
    <t>000 1 14 01000 00 0000 410</t>
  </si>
  <si>
    <t>000 1 14 02000 00 0000 410</t>
  </si>
  <si>
    <t xml:space="preserve">Доходы от реализации имущества, находящегося в муниципальной собственности                                </t>
  </si>
  <si>
    <t>000 1 14 06012 04 0000 430</t>
  </si>
  <si>
    <t xml:space="preserve">Доходы от продажи земельных участков, государственная собственность на которые не ограничена                                </t>
  </si>
  <si>
    <t>000 1 15 00000 00 0000 000</t>
  </si>
  <si>
    <t>000 1 15 02000 00 0000 140</t>
  </si>
  <si>
    <t>000 1 16 00000 00 0000 000</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</si>
  <si>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</si>
  <si>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местные бюджеты</t>
  </si>
  <si>
    <t>000 1 16 03000 00 0000 140</t>
  </si>
  <si>
    <t>000 1 16 90000 00 0000 140</t>
  </si>
  <si>
    <t>000 1 16 06000 01 0000 140</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</si>
  <si>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</si>
  <si>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000 1 16 30000 01 0000 140</t>
  </si>
  <si>
    <t>000 1 16 08000 01 0000 140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</si>
  <si>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 </t>
  </si>
  <si>
    <t>000 1 16 25000 01 0000 140</t>
  </si>
  <si>
    <t>000 1 16 28000 01 0000 140</t>
  </si>
  <si>
    <t>000 1 16 27000 01 0000 140</t>
  </si>
  <si>
    <t>Денежные взыскания (штрафы) за нарушение Федерального закона "О пожарной безопасности"</t>
  </si>
  <si>
    <t>000 1 17 00000 00 0000 180</t>
  </si>
  <si>
    <t>000 1 17 01000 00 0000 180</t>
  </si>
  <si>
    <t>Невыясненные поступления, зачисляемые в бюджеты городских округов</t>
  </si>
  <si>
    <t>000 1 17 05000 00 0000 180</t>
  </si>
  <si>
    <t>000 1 19 00000 00 0000 151</t>
  </si>
  <si>
    <t>ВОЗВРАТ СУБСИДИЙ И СУБВЕНЦИЙ ПРОШЛЫХ ЛЕТ</t>
  </si>
  <si>
    <t>000 1 19 04000 04 0000 151</t>
  </si>
  <si>
    <t>000 2 00 00000 00 0000 000</t>
  </si>
  <si>
    <t>БЕЗВОЗМЕЗДНЫЕ ПЕРЕЧИСЛЕНИЯ</t>
  </si>
  <si>
    <t>Дотации всего, в том числе:</t>
  </si>
  <si>
    <t>000 2 02 01001 00 0000 151</t>
  </si>
  <si>
    <t>Дотации на выравнивание уровня бюджетной обеспеченности</t>
  </si>
  <si>
    <r>
      <t xml:space="preserve">Дотация из </t>
    </r>
    <r>
      <rPr>
        <b/>
        <i/>
        <sz val="9"/>
        <rFont val="Times New Roman"/>
        <family val="1"/>
      </rPr>
      <t>Регионального фонда финансовой поддержки муниципальных районов(городских округов)</t>
    </r>
  </si>
  <si>
    <r>
      <t xml:space="preserve">Дотация из </t>
    </r>
    <r>
      <rPr>
        <b/>
        <i/>
        <sz val="9"/>
        <rFont val="Times New Roman"/>
        <family val="1"/>
      </rPr>
      <t>Регионального фонда финансовой поддержки поселений</t>
    </r>
  </si>
  <si>
    <t>000 2 02 01003 04 0000 151</t>
  </si>
  <si>
    <t xml:space="preserve">Дотации бюджетам городских округов на поддержку мер по обеспечению сбалансированности бюджетов </t>
  </si>
  <si>
    <t>Субвенции местным бюджетам на реализацию отдельных госполномочий - всего</t>
  </si>
  <si>
    <t>в том числе:</t>
  </si>
  <si>
    <t>Бюджет автономного округа - всего</t>
  </si>
  <si>
    <t>Федеральный бюджет - всего</t>
  </si>
  <si>
    <t>Субвенции местным бюджетам из Регионального фонда компенсаций на реализацию отдельных государственных полномочий в области образования</t>
  </si>
  <si>
    <t xml:space="preserve"> -на предоставление и обеспечение мер социальной поддержки детей - сирот и детей, оставшихся без попечения родителей, а также лиц из числа детей-сирот и детей, оставшихся без попечения родителей</t>
  </si>
  <si>
    <t xml:space="preserve"> -на обеспечение прав детей-инвалидов и семей, имеющих детей-инвалидов, на образование, воспитание и обучение</t>
  </si>
  <si>
    <t xml:space="preserve"> -на организацию обеспечения питанием учащихся муниципальных общеобразовательных учреждений (предоставление бесплатного питания для учащихся из многодетных семей)</t>
  </si>
  <si>
    <t xml:space="preserve"> - на выплату денежных средств на содержание ребенка, единовременных пособий и оплату труда приемных родителей, патронатных воспитателей, воспитателей детских домов семейного типа</t>
  </si>
  <si>
    <t xml:space="preserve"> - на предоставление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</si>
  <si>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 xml:space="preserve"> - на ежемесячное денежное вознаграждение за классное руководство в государственных и муниципальных общеобразовательных школах</t>
  </si>
  <si>
    <t xml:space="preserve"> - на проведение аттестации пед.работников муниципальных образовательных учреждений на первую и вторую квалификационные категории</t>
  </si>
  <si>
    <t>к решению Думы города</t>
  </si>
  <si>
    <t xml:space="preserve"> - на осуществление деятельности по опеке и попечительству</t>
  </si>
  <si>
    <t xml:space="preserve"> -на реализацию основных общеобразовательных программ в муниципальных общеобразовательных учреждениях</t>
  </si>
  <si>
    <t xml:space="preserve"> -на поддержку сельскохозяйственного производства</t>
  </si>
  <si>
    <t xml:space="preserve"> -на выплату компенсации части родительской платы за содержание детей в гос.и муниципальных образовательных учреждениях, реализующих основную общеобразовательную программу дошкольного образования</t>
  </si>
  <si>
    <t xml:space="preserve"> - на ежемесячное денежное вознаграждение за классное руководство в государственных и муниципальных общеобразовательных школах </t>
  </si>
  <si>
    <t xml:space="preserve"> - на выплату единовременных пособий при всех формах устройства детей, лишенных родительского попечения, в семью</t>
  </si>
  <si>
    <t>Субвенции местным бюджетам из Регионального фонда компенсаций на реализацию отдельных государственных полномочий в области здравоохранения</t>
  </si>
  <si>
    <t xml:space="preserve"> -на бесплатное изготовление и ремонт зубных протезов</t>
  </si>
  <si>
    <t xml:space="preserve"> -на обеспечение бесплатными молочными продуктами питания детей до трех лет</t>
  </si>
  <si>
    <t>Субвенции местным бюджетам из Регионального фонда компенсаций на реализацию отдельных государственных полномочий (за исключением образования и здравоохранения)</t>
  </si>
  <si>
    <t xml:space="preserve"> - на выполнение полномочий по государственной регистрации актов гражданского состояния</t>
  </si>
  <si>
    <t xml:space="preserve"> -на предоставление гражданам субсидий на оплату жилого помещения и коммунальных услуг</t>
  </si>
  <si>
    <t xml:space="preserve"> -на содержание комиссий по делам несовершеннолетних</t>
  </si>
  <si>
    <t xml:space="preserve"> -на образование административных комиссий</t>
  </si>
  <si>
    <t xml:space="preserve"> -на участие в реализации программы "Социально-экономическое развитие коренных малочисленных народов Севера ХМАО-Югры" на 2008-2012 годы</t>
  </si>
  <si>
    <t xml:space="preserve"> - на обеспечение жильем инвалидов войны и инвалидов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</si>
  <si>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 xml:space="preserve"> - на составление (изменение, дополнение) списков кандидатов в присяжные заседатели федеральных судов общей юрисдикции</t>
  </si>
  <si>
    <t xml:space="preserve"> - на осуществление полномочий по первичному воинскому учету на территориях, где отсутствуют военных комиссариаты</t>
  </si>
  <si>
    <t>Иные безвозмездные и безвозвратные перечисления</t>
  </si>
  <si>
    <t xml:space="preserve"> -дотации бюджетам городских округов на поощрение достижения наилучших показателей деятельности органов исполнительной власти субъектов РФ и органов местного самоуправления</t>
  </si>
  <si>
    <t xml:space="preserve"> - дотации на развитие общественной инфраструктуры и реализации приоритетных направлений развития муниципальных образований</t>
  </si>
  <si>
    <t xml:space="preserve"> - прочие межбюджетные трансферты, передаваемые бюджетам городских округов</t>
  </si>
  <si>
    <t xml:space="preserve"> -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РФ и местных бюджетов</t>
  </si>
  <si>
    <t>Субсидии из Регионального фонда софинансирования социальных расходов (до 2008 года РФМР) - всего</t>
  </si>
  <si>
    <t>из них:</t>
  </si>
  <si>
    <t>Программа "Развитие и модернизация жилищно-коммунального комплекса Ханты-Мансийского автономного округа - Югры на 2005 - 2012 годы"</t>
  </si>
  <si>
    <t>Программа "Улучшение жилищных условий населения Ханты - Мансийского автономного округа - Югры" на 2005-2015 годы</t>
  </si>
  <si>
    <t xml:space="preserve"> -подпрограмма "Доступное жилье молодым"</t>
  </si>
  <si>
    <t xml:space="preserve"> -подпрограмма "Обеспечение жилыми помещениями граждан из числа коренных малочисленных народов в Ханты -Мансийском автономном округе - Югре"</t>
  </si>
  <si>
    <t xml:space="preserve"> -подпрограмма "Проектирование и строительство инженерных сетей "</t>
  </si>
  <si>
    <t>Программа "Развитие материально-технической базы учреждений физической культуры с спорта Ханты-Мансийского автономного округа-Югры"</t>
  </si>
  <si>
    <t>Субсидии местным бюджетам на реализацию программы  "Развитие материально-технической базы дошкольных образовательных учреждений в Ханты-Мансийском автономном округе-Югре на 2007-2010 годы" на 2008 год</t>
  </si>
  <si>
    <t>Субсидии местным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 и амбулаторий</t>
  </si>
  <si>
    <t xml:space="preserve"> Прочие субсидии бюджетам городских округов</t>
  </si>
  <si>
    <t>Субсидии муниципальным образованиям на комплектование книжных фондов библиотек муниципальных образований на 2008 год</t>
  </si>
  <si>
    <t>000 2 07 04000 00 0000 180</t>
  </si>
  <si>
    <t xml:space="preserve">Прочие безвозмездные поступления в бюджеты городских округов </t>
  </si>
  <si>
    <t>000 3 00 00000 00 0000 000</t>
  </si>
  <si>
    <t>ДОХОДЫ ОТ ПРЕДПРИНИМАТЕЛЬСКОЙ И ИНОЙ ПРИНОСЯЩЕЙ ДОХОД ДЕЯТЕЛЬНОСТИ</t>
  </si>
  <si>
    <t>000 3 02 01040 04 0000 130</t>
  </si>
  <si>
    <t>000 3 03 02040 04 0000 180</t>
  </si>
  <si>
    <t xml:space="preserve">НАЛОГ НА ДОХОДЫ С ФИЗИЧЕСКИХ ЛИЦ </t>
  </si>
  <si>
    <t>000 1 18 00000 00 0000 180</t>
  </si>
  <si>
    <t>000 1 18 04000 04 0000 180</t>
  </si>
  <si>
    <t>ДОХОДЫ БЮДЖЕТОВ БЮДЖЕТНОЙ СИСТЕМЫ РФ ОТ ВОЗВРАТА ОСТАТКОВ СУБСИДИЙ И СУБВЕНЦИЙ ПРОШЛЫХ ЛЕТ</t>
  </si>
  <si>
    <t>000 1 01 02010 01 0000 110</t>
  </si>
  <si>
    <t>000 1 01 02020 01 0000 110</t>
  </si>
  <si>
    <t xml:space="preserve">000 1 01 02040 01 0000 110 </t>
  </si>
  <si>
    <t>000 1 05 01000 01 0000 110</t>
  </si>
  <si>
    <t>000 1 05 01010 01 0000 110</t>
  </si>
  <si>
    <t>000 1 05 01020 01 0000 110</t>
  </si>
  <si>
    <t>000 1 05 02000 02 0000 110</t>
  </si>
  <si>
    <t>000 1 06 01000 00 0000 110</t>
  </si>
  <si>
    <t>000 1 06 06000 04 0000 110</t>
  </si>
  <si>
    <t>000 1 06 06012 04 0000 110</t>
  </si>
  <si>
    <t>000 1 06 06022 04 0000 110</t>
  </si>
  <si>
    <t>000 1 12 01000 01 0000 120</t>
  </si>
  <si>
    <t>000 2 02 01001 04 0000 151</t>
  </si>
  <si>
    <t>000 2 02 01001 10 0000 151</t>
  </si>
  <si>
    <t>000 2 02 03024 04 0301 151</t>
  </si>
  <si>
    <t>000 2 02 03024 04 0302 151</t>
  </si>
  <si>
    <t>000 2 02 03024 04 0303 151</t>
  </si>
  <si>
    <t>000 2 02 03027 04 0000 151</t>
  </si>
  <si>
    <t>000 2 02 03026 04 0000 151</t>
  </si>
  <si>
    <t>000 2 02 03021 04 0371 151</t>
  </si>
  <si>
    <t>000 2 02 03024 04 0310 151</t>
  </si>
  <si>
    <t>000 2 02 03024 04 0312 151</t>
  </si>
  <si>
    <t>000 2 02 03024 04 0305 151</t>
  </si>
  <si>
    <t>000 2 02 03024 04 0304 151</t>
  </si>
  <si>
    <t>000 2 02 03029 04 0379 151</t>
  </si>
  <si>
    <t>000 2 02 03021 04 0370 151</t>
  </si>
  <si>
    <t>000 2 02 03020 04 0000 151</t>
  </si>
  <si>
    <t>000 2 02 03029 04 0378 151</t>
  </si>
  <si>
    <t>000 2 02 03024 04 0306 151</t>
  </si>
  <si>
    <t>000 2 02 03024 04 0307 151</t>
  </si>
  <si>
    <t>000 2 02 03003 04 0379 151</t>
  </si>
  <si>
    <t>000 2 02 03022 04 0000 151</t>
  </si>
  <si>
    <t>000 2 02 03024 04 0309 151</t>
  </si>
  <si>
    <t>000 2 02 03024 04 0311 151</t>
  </si>
  <si>
    <t>000 2 02 03024 04 0313 151</t>
  </si>
  <si>
    <t>000 2 02 03030 04 0000 151</t>
  </si>
  <si>
    <t>000 2 02 03003 04 0378 151</t>
  </si>
  <si>
    <t>000 2 02 03007 04 0000 151</t>
  </si>
  <si>
    <t>000 2 02 03015 04 0000 151</t>
  </si>
  <si>
    <t>000 2 02 01008 04 0000 151</t>
  </si>
  <si>
    <t>000 2 02 01999 04 0000 151</t>
  </si>
  <si>
    <t>000 2 02 04999 04 0000 151</t>
  </si>
  <si>
    <t>000 2 02 04005 04 0000 151</t>
  </si>
  <si>
    <t>000 2 02 02077 04 0320 151</t>
  </si>
  <si>
    <t>000 2 02 02077 04 0330 151</t>
  </si>
  <si>
    <t>000 2 02 02077 04 0332 151</t>
  </si>
  <si>
    <t>000 2 02 02077 04 0333 151</t>
  </si>
  <si>
    <t>000 2 02 02077 04 0335 151</t>
  </si>
  <si>
    <t>000 2 02 02077 04 0360 151</t>
  </si>
  <si>
    <t>000 2 02 02077 04 0361 151</t>
  </si>
  <si>
    <t>000 2 02 02024 04 0000 151</t>
  </si>
  <si>
    <t>000 2 02 02999 04 0000 151</t>
  </si>
  <si>
    <t>000 2 02 02068 04 0000 151</t>
  </si>
  <si>
    <t>000 2 07 04000 04 0000 180</t>
  </si>
  <si>
    <t>Приложение 2</t>
  </si>
  <si>
    <t>Исполнение доходов бюджета города Покачи за 2008 год по кодам классификации доходов бюджета</t>
  </si>
  <si>
    <t>(тыс.руб.)</t>
  </si>
  <si>
    <t>от    09.06.2009  №  62</t>
  </si>
  <si>
    <t>план на год</t>
  </si>
  <si>
    <t>№ п/п</t>
  </si>
  <si>
    <t>Наименование расходов</t>
  </si>
  <si>
    <t>Раздел</t>
  </si>
  <si>
    <t>Подраздел</t>
  </si>
  <si>
    <t>КЦСР</t>
  </si>
  <si>
    <t>КВР</t>
  </si>
  <si>
    <t>план на отчетный период</t>
  </si>
  <si>
    <t>Итого средства местного бюджета</t>
  </si>
  <si>
    <t>Средства бюджетов других уровней</t>
  </si>
  <si>
    <t>исполнено</t>
  </si>
  <si>
    <t>Исполнение в %</t>
  </si>
  <si>
    <t>Средства местного бюджета</t>
  </si>
  <si>
    <t>Средства от предпринимательской деятельности</t>
  </si>
  <si>
    <t>АДМИНИСТРАЦИЯ ГОРОДА</t>
  </si>
  <si>
    <t>I.</t>
  </si>
  <si>
    <t>Общегосударственные вопросы</t>
  </si>
  <si>
    <t>01</t>
  </si>
  <si>
    <t>00</t>
  </si>
  <si>
    <t>0000000</t>
  </si>
  <si>
    <t>000</t>
  </si>
  <si>
    <t>Функционирование высшего должностного лица органа местного самоуправления</t>
  </si>
  <si>
    <t>02</t>
  </si>
  <si>
    <t>Руководство и управление в сфере установленных функций органов государственной власти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</si>
  <si>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</si>
  <si>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</si>
  <si>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</si>
  <si>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</si>
  <si>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</si>
  <si>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Функционирование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</si>
  <si>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</si>
  <si>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</si>
  <si>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Центральный аппарат</t>
  </si>
  <si>
    <t>0020400</t>
  </si>
  <si>
    <t>Председатель представительного органа муниципального образования</t>
  </si>
  <si>
    <t>0021100</t>
  </si>
  <si>
    <t>Депутаты представительного органа муниципального образования</t>
  </si>
  <si>
    <t>0021200</t>
  </si>
  <si>
    <t>Функционирование местных администраций</t>
  </si>
  <si>
    <t>04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</si>
  <si>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</si>
  <si>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</si>
  <si>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</si>
  <si>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0140000</t>
  </si>
  <si>
    <t>Обеспечение деятельности финансовых, налоговых и таможенных органов и органов финансового (финансово-бюджетного) надзора</t>
  </si>
  <si>
    <t>06</t>
  </si>
  <si>
    <t>Руководство и управление в сфере установленных функций органов государственной власти субъектов РФ и органов местного самоуправления</t>
  </si>
  <si>
    <t>Руководитель контрольно-счетной палаты муниципального образования и его заместители</t>
  </si>
  <si>
    <t>0022500</t>
  </si>
  <si>
    <t>Обслуживание государственного и муниципального долга</t>
  </si>
  <si>
    <t>11</t>
  </si>
  <si>
    <t>Процентные платежи по долговым обязательстам</t>
  </si>
  <si>
    <t>0650000</t>
  </si>
  <si>
    <t>Процентные платежи по муниципальному долгу</t>
  </si>
  <si>
    <t>0650300</t>
  </si>
  <si>
    <t>Прочие расходы</t>
  </si>
  <si>
    <t>013</t>
  </si>
  <si>
    <t>Резервные фонды</t>
  </si>
  <si>
    <t>12</t>
  </si>
  <si>
    <t>0700000</t>
  </si>
  <si>
    <t>Резервные фонды местных администраций</t>
  </si>
  <si>
    <t>0700500</t>
  </si>
  <si>
    <t>Другие общегосударственные вопросы</t>
  </si>
  <si>
    <t>14</t>
  </si>
  <si>
    <t>Государственная регистрация актов гражданского состояния</t>
  </si>
  <si>
    <t>0013800</t>
  </si>
  <si>
    <t>Руководство и управление в сфере установленных функций</t>
  </si>
  <si>
    <t>Реализация государственной политики в области приватизации и управления государственной и муниципальной собственности</t>
  </si>
  <si>
    <t>0900000</t>
  </si>
  <si>
    <t>Оценка недвижимости, признание прав и регулирование отношений по государственной и муниципальной собственности</t>
  </si>
  <si>
    <t>0900200</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</si>
  <si>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</si>
  <si>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</si>
  <si>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</si>
  <si>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</si>
  <si>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Бюджетные инвестиции в объекты капитального строительства собственности муниципального образования</t>
  </si>
  <si>
    <t>1020102</t>
  </si>
  <si>
    <t>Бюджетные инвестиции</t>
  </si>
  <si>
    <t>003</t>
  </si>
  <si>
    <t>Целевые программы муниципальных образований</t>
  </si>
  <si>
    <t>5220000</t>
  </si>
  <si>
    <t xml:space="preserve"> Программа "Социально-экономическое развитие коренных малочисленных народов Севера ХМАО-Югры" на 2008-2012 годы</t>
  </si>
  <si>
    <t>5221400</t>
  </si>
  <si>
    <t>II.</t>
  </si>
  <si>
    <t>Национальная оборона</t>
  </si>
  <si>
    <t>Мобилизационная и вневойсковая подготовка</t>
  </si>
  <si>
    <t>0010000</t>
  </si>
  <si>
    <t>Осуществление первичного воинского учета на территориях, где отсутствуют военные комиссариаты</t>
  </si>
  <si>
    <t>0013600</t>
  </si>
  <si>
    <t>III.</t>
  </si>
  <si>
    <t>Национальная безопасность и правоохранительная деятельность</t>
  </si>
  <si>
    <t>Органы внутренних дел</t>
  </si>
  <si>
    <t>Воинские формирования (органы подразделения)</t>
  </si>
  <si>
    <t>2020000</t>
  </si>
  <si>
    <t>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</si>
  <si>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2020100</t>
  </si>
  <si>
    <t>Функционирование органов в сфере национальной безопасности, правоохранительной деятельности и обороны</t>
  </si>
  <si>
    <t>014</t>
  </si>
  <si>
    <t>Военный персонал</t>
  </si>
  <si>
    <t>2025800</t>
  </si>
  <si>
    <t>Функционирование органов в сфере национальной безопасности, правоохранительной деятельности</t>
  </si>
  <si>
    <t>2026700</t>
  </si>
  <si>
    <t>Продовольственное обеспечение</t>
  </si>
  <si>
    <t>2027100</t>
  </si>
  <si>
    <t>Вещевое обеспечение</t>
  </si>
  <si>
    <t>2027200</t>
  </si>
  <si>
    <t>Пособия и компенсации военнослужащим, приравненным к ним лицам, а также уволенным из их числа</t>
  </si>
  <si>
    <t>2027600</t>
  </si>
  <si>
    <t>Социальные выплаты</t>
  </si>
  <si>
    <t>005</t>
  </si>
  <si>
    <t>Защита населения и территории от чрезвычайных ситуаций природного и техногенного характера, гражданская оборона</t>
  </si>
  <si>
    <t>09</t>
  </si>
  <si>
    <t>Предупреждение и ликвидация последствий чрезвычайных ситуаций и стихийных бедствий природного и техногенного характера</t>
  </si>
  <si>
    <t>2180100</t>
  </si>
  <si>
    <t>Другие вопросы в области национальной безопасности и правоохранительной деятельности</t>
  </si>
  <si>
    <t>Программа "Укрепление пожарной безопасности в Ханты-Мансийском автономном округе" на 2004-2005 годы</t>
  </si>
  <si>
    <t>5220700</t>
  </si>
  <si>
    <t>IV.</t>
  </si>
  <si>
    <t>Национальная экономика</t>
  </si>
  <si>
    <t>Общеэкономические вопросы</t>
  </si>
  <si>
    <t>Транспорт</t>
  </si>
  <si>
    <t>08</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</si>
  <si>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</si>
  <si>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</si>
  <si>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</si>
  <si>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</si>
  <si>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</si>
  <si>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</si>
  <si>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</si>
  <si>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Мероприятия в области строительства, архитектуры и градостроительства</t>
  </si>
  <si>
    <t>3380000</t>
  </si>
  <si>
    <t>Реализация государственных функций в области национальной экономики</t>
  </si>
  <si>
    <t>3400000</t>
  </si>
  <si>
    <t>Мероприятия по землеустройству и землепользованию</t>
  </si>
  <si>
    <t>3400300</t>
  </si>
  <si>
    <t>Мероприятия в области гражданской промышленности</t>
  </si>
  <si>
    <t>3400400</t>
  </si>
  <si>
    <t>V.</t>
  </si>
  <si>
    <t>Жилищно-коммунальное хозяйство</t>
  </si>
  <si>
    <t>Жилищное хозяйство</t>
  </si>
  <si>
    <t>Бюджетные инвестиции в объекты капитального строительства, не включенные в целевые программы</t>
  </si>
  <si>
    <t>1020000</t>
  </si>
  <si>
    <t>Поддержка жилищного хозяйства</t>
  </si>
  <si>
    <t>3500000</t>
  </si>
  <si>
    <t>Компенсация выпадающих доходов организациям, предоставляющим населению жилищные услуги по тарифам, не обеспечивающим возмещение издержек</t>
  </si>
  <si>
    <t>3500100</t>
  </si>
  <si>
    <t>Капитальный ремонт государственного жилищного фонда субъектов РФ и муниципального жилищного фонда</t>
  </si>
  <si>
    <t>3500200</t>
  </si>
  <si>
    <t>Мероприятия в области жилищного хозяйства</t>
  </si>
  <si>
    <t>3500300</t>
  </si>
  <si>
    <t>Городская целевая программа "Реализация приоритетного национального проекта "Доступное жилье-гражданам России" на территории города Покачи на 2006-2008 годы"</t>
  </si>
  <si>
    <t>5222700</t>
  </si>
  <si>
    <t>Подпрограмма "Обеспечение жильем граждан, проживающих в жилых помещениях, непригодных для проживания"</t>
  </si>
  <si>
    <t>5222701</t>
  </si>
  <si>
    <t>Подпрограмма "Строительство и (или) приобретение жилых помещений для предоставления на условиях социального найма, формирование маневренного жилищного фонда"</t>
  </si>
  <si>
    <t>5222705</t>
  </si>
  <si>
    <t>Коммунальное хозяйство</t>
  </si>
  <si>
    <t>Мероприятия в области коммунального хозяйства</t>
  </si>
  <si>
    <t>3510500</t>
  </si>
  <si>
    <t>Региональные целевые программы</t>
  </si>
  <si>
    <t xml:space="preserve">05 </t>
  </si>
  <si>
    <t>Программа "Развитие и модернизация жилищно-коммунального комплекса Ханты-Мансийского автономного округа-Югры" на 2005-2012 годы"</t>
  </si>
  <si>
    <t>5222100</t>
  </si>
  <si>
    <t>5222706</t>
  </si>
  <si>
    <t>Подпрограмма "Проектирование и строительство инженерных сетей"</t>
  </si>
  <si>
    <t>Городская целевая программа "Развитие и модернизация жилищно-коммунального комплекса города Покачи на 2006-2012 годы"</t>
  </si>
  <si>
    <t>7950300</t>
  </si>
  <si>
    <t>Благоустройство</t>
  </si>
  <si>
    <t>6000000</t>
  </si>
  <si>
    <t>Уличное освещение</t>
  </si>
  <si>
    <t>6000100</t>
  </si>
  <si>
    <t>Содержание автомобильных дорог и инженерных сооружений на них,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</si>
  <si>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</si>
  <si>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</si>
  <si>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</si>
  <si>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</si>
  <si>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</si>
  <si>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t>
  </si>
  <si>
    <t>6000500</t>
  </si>
  <si>
    <t>Другие вопросы в области жилищно - коммунального хозяйства</t>
  </si>
  <si>
    <t>VI.</t>
  </si>
  <si>
    <t>Образование</t>
  </si>
  <si>
    <t>07</t>
  </si>
  <si>
    <t>Дошкольное образование</t>
  </si>
  <si>
    <t>Детские дошкольные учреждения</t>
  </si>
  <si>
    <t>4200000</t>
  </si>
  <si>
    <t>Обеспечение деятельности подведомственных учреждений</t>
  </si>
  <si>
    <t>4209900</t>
  </si>
  <si>
    <t>Выполнение функций бюджетными учреждениями</t>
  </si>
  <si>
    <t>001</t>
  </si>
  <si>
    <t>Программа "Развитие материально-технической базы дошкольных образовательных учреждений в Ханты-Мансийского автономном округе-Югре" на 2007-2010 годы"</t>
  </si>
  <si>
    <t>5224400</t>
  </si>
  <si>
    <t>Общее образование</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</si>
  <si>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</si>
  <si>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</si>
  <si>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</si>
  <si>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</si>
  <si>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</si>
  <si>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</si>
  <si>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Мероприятия в области образования</t>
  </si>
  <si>
    <t>4360000</t>
  </si>
  <si>
    <t>Совершенствование организации питания учащихся в общеобразовательных учреждениях</t>
  </si>
  <si>
    <t>4361200</t>
  </si>
  <si>
    <t>4709900</t>
  </si>
  <si>
    <t>5200000</t>
  </si>
  <si>
    <t>Ежемесячное денежное вознаграждение за классное руководство</t>
  </si>
  <si>
    <t>5200900</t>
  </si>
  <si>
    <t>Ежемесячное денежное вознаграждение за классное руководство из федерального бюджета</t>
  </si>
  <si>
    <t>5200901</t>
  </si>
  <si>
    <t>Ежемесячное денежное вознаграждение за классное руководство из бюджета автономного округа</t>
  </si>
  <si>
    <t>5200902</t>
  </si>
  <si>
    <t>Программа "Развитие образования ХМАО-Югры на 2008-2010г"</t>
  </si>
  <si>
    <t>5222000</t>
  </si>
  <si>
    <t>Профессиональная подготовка, переподготовка и повышение квалификации</t>
  </si>
  <si>
    <t>Мероприятия по переподготовке и повышению квалификации</t>
  </si>
  <si>
    <t>4340000</t>
  </si>
  <si>
    <t>Молодежная политика и оздоровление детей</t>
  </si>
  <si>
    <t>Мероприятия по проведению оздоровительной компании детей</t>
  </si>
  <si>
    <t>4320000</t>
  </si>
  <si>
    <t>4320200</t>
  </si>
  <si>
    <t>7950000</t>
  </si>
  <si>
    <t>Проведение оздоровительных и других мероприятий для детей и молодежи</t>
  </si>
  <si>
    <t>Программа "Молодежь города Покачи на 2006-2010 годы"</t>
  </si>
  <si>
    <t>7950100</t>
  </si>
  <si>
    <t>447</t>
  </si>
  <si>
    <t>Программа "Организация отдыха, оздоровления детей, подростков и молодежи города Покачи"</t>
  </si>
  <si>
    <t>7950200</t>
  </si>
  <si>
    <t>Другие вопросы в области образования</t>
  </si>
  <si>
    <t>Учебно-методические кабинеты, централизованные бухгалтериии, группы хозяйственного обслуживания, учебные фильмотеки, межшкольные учебно-производственные комбинаты, логопедические пункты</t>
  </si>
  <si>
    <t>4520000</t>
  </si>
  <si>
    <t>4529900</t>
  </si>
  <si>
    <t>Программа "Развитие образования ХМАО-Югры на 2004-2007г"</t>
  </si>
  <si>
    <t>Мероприятия в сфере образования</t>
  </si>
  <si>
    <t>022</t>
  </si>
  <si>
    <t>VII.</t>
  </si>
  <si>
    <t>Культура, кинематография и ср-ва массовой информации</t>
  </si>
  <si>
    <t>Культура</t>
  </si>
  <si>
    <t>Дворцы и дома культуры, другие учреждения культуры и средств массовой информации</t>
  </si>
  <si>
    <t>4400000</t>
  </si>
  <si>
    <t>4409900</t>
  </si>
  <si>
    <t>Музей и постоянные выставки</t>
  </si>
  <si>
    <t>4410000</t>
  </si>
  <si>
    <t>4419900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</si>
  <si>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</si>
  <si>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</si>
  <si>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</si>
  <si>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</si>
  <si>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</si>
  <si>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t>
  </si>
  <si>
    <t>4500600</t>
  </si>
  <si>
    <t>Государственная поддержка в сфере культуры, кинематографии и средств массовой информации</t>
  </si>
  <si>
    <t>4508500</t>
  </si>
  <si>
    <t>Периодическая печать и издательства</t>
  </si>
  <si>
    <t>Периодические издания, учрежденные органами законодательной и исполнительной власти</t>
  </si>
  <si>
    <t>4570000</t>
  </si>
  <si>
    <t>4578500</t>
  </si>
  <si>
    <t>Другие вопросы в области культуры, кинематографии и средств массовой информации</t>
  </si>
  <si>
    <t>VIII.</t>
  </si>
  <si>
    <t>Здравоохранение и спорт</t>
  </si>
  <si>
    <t>Стационарная медицинская помощь</t>
  </si>
  <si>
    <t>Больницы, клиники, госпитали, медико-санитарные части</t>
  </si>
  <si>
    <t>4700000</t>
  </si>
  <si>
    <t>Амбулаторная помощь</t>
  </si>
  <si>
    <t>Поликлиники, амбулатории, диагностические центры</t>
  </si>
  <si>
    <t>4710000</t>
  </si>
  <si>
    <t>4719900</t>
  </si>
  <si>
    <t>Медицинская помощь в дневных стационарах всех типов</t>
  </si>
  <si>
    <t>Скорая медицинская помощь</t>
  </si>
  <si>
    <t>Иные безвозмедные и безвозвратные перечисления</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</si>
  <si>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</si>
  <si>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</si>
  <si>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из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</si>
  <si>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</si>
  <si>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из бюджета автономного округа</t>
  </si>
  <si>
    <t>5201802</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</si>
  <si>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</si>
  <si>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</si>
  <si>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</si>
  <si>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</si>
  <si>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</si>
  <si>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</si>
  <si>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Мероприятия в области здравоохранения, спорта и физической культуры, туризма</t>
  </si>
  <si>
    <t>5129700</t>
  </si>
  <si>
    <t>Программа "Развитие материально-технической базы социальной сферы Ханты-Мансийского автономного округа-Югры" на 2006-2010 годы"</t>
  </si>
  <si>
    <t>5222600</t>
  </si>
  <si>
    <t>Подпрограмма "Развитие материально-технической базы учреждений физической культуры и спорта Ханты-Мансийского автономного округа-Югры"</t>
  </si>
  <si>
    <t>5222605</t>
  </si>
  <si>
    <t>Программа "Развитие физической культуры и спорта в ХМАО-Югре" на 2006-2010гг</t>
  </si>
  <si>
    <t>5223500</t>
  </si>
  <si>
    <t>079</t>
  </si>
  <si>
    <t>Другие вопросы в области здравоохранения, физической культуры и спорта</t>
  </si>
  <si>
    <t>Реализация государственных функций в области здравоохранения, спорта и туризма</t>
  </si>
  <si>
    <t>4850000</t>
  </si>
  <si>
    <t>4859700</t>
  </si>
  <si>
    <t>IX.</t>
  </si>
  <si>
    <t>Социальная политика</t>
  </si>
  <si>
    <t>Пенсионное обеспечение</t>
  </si>
  <si>
    <t>Доплаты к пенсиям государственных служащих субъектов РФ и муниципальных служащих</t>
  </si>
  <si>
    <t>4910100</t>
  </si>
  <si>
    <t>Социальное обеспечение населения</t>
  </si>
  <si>
    <t xml:space="preserve"> Обеспечение жильем инвалидов войны и участников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</si>
  <si>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5053400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</si>
  <si>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</si>
  <si>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</si>
  <si>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Предоставление гражданам субсидий на оплату жилого помещения и коммунальных услуг</t>
  </si>
  <si>
    <t>5054800</t>
  </si>
  <si>
    <t>Реализация государственных функций в области социальной политики</t>
  </si>
  <si>
    <t>5140000</t>
  </si>
  <si>
    <t>Мероприятия в области социальной политики</t>
  </si>
  <si>
    <t>5140100</t>
  </si>
  <si>
    <t>Программа "Улучшение жилищных условий населения Ханты-Мансийского автономного округа-Югры" на 2005-2015 годы"</t>
  </si>
  <si>
    <t>Программа "Доступное жилье молодым"</t>
  </si>
  <si>
    <t>5222702</t>
  </si>
  <si>
    <t>068</t>
  </si>
  <si>
    <t>Программа "Обеспечение жилыми помещениями граждан из числа коренных малочисленных народов в ХМАО-Югре"</t>
  </si>
  <si>
    <t>5222703</t>
  </si>
  <si>
    <t>Охрана семьи и детства</t>
  </si>
  <si>
    <t>Социальная помощь</t>
  </si>
  <si>
    <t>5050000</t>
  </si>
  <si>
    <t>Выплата единовременного пособия при всех формах устройства детей, лишенных родительского попечения, в семью</t>
  </si>
  <si>
    <t>5050502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</si>
  <si>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</si>
  <si>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5201000</t>
  </si>
  <si>
    <t>Содержание ребенка в семье опекуна и приемной семье, а также оплата труда приемного родителя</t>
  </si>
  <si>
    <t>5201300</t>
  </si>
  <si>
    <t>Материальное обеспечение приемной семьи</t>
  </si>
  <si>
    <t>5201310</t>
  </si>
  <si>
    <t>Выплаты приемной семье на содержание подопечных детей</t>
  </si>
  <si>
    <t>5201311</t>
  </si>
  <si>
    <t>Другие вопросы в области социальной политики</t>
  </si>
  <si>
    <t>И Т О Г О   Р А С Х О Д О В</t>
  </si>
  <si>
    <t>Приложение 3</t>
  </si>
  <si>
    <t>Исполнение расходов бюджета г.Покачи за 2008 год по ведомственной структуре расходов</t>
  </si>
  <si>
    <t>исполнение за 2008 год</t>
  </si>
  <si>
    <t>5223600</t>
  </si>
  <si>
    <t>342</t>
  </si>
  <si>
    <t>4361000</t>
  </si>
  <si>
    <t>5223206</t>
  </si>
  <si>
    <t>5201320</t>
  </si>
  <si>
    <t>0929900</t>
  </si>
  <si>
    <t>5222101</t>
  </si>
  <si>
    <t>5054600</t>
  </si>
  <si>
    <t>Сельское хозяйство и рыболовство</t>
  </si>
  <si>
    <t>Субвенция на поддержку сельскохозяйственного производства</t>
  </si>
  <si>
    <t>Субвенции на поддержку сельскохозяйственного производства</t>
  </si>
  <si>
    <t>Подпрограмма "Реконструкция и развитие объектов теплоснабжения ХМАО-Югры"</t>
  </si>
  <si>
    <t>Методическое обеспечение и информационная поддержка</t>
  </si>
  <si>
    <t>Подпрограмма "Поддержка системы воспитания"</t>
  </si>
  <si>
    <t>Оплата жилищно-коммунальных услуг отдельным категориям граждан</t>
  </si>
  <si>
    <t>Выплаты семьям опекунов на содержание подопечных детей</t>
  </si>
  <si>
    <t>Приложение 4</t>
  </si>
  <si>
    <t xml:space="preserve">Исполнено </t>
  </si>
  <si>
    <t>Источники финансирования дефицита бюджетов - всего</t>
  </si>
  <si>
    <t>ИСТОЧНИКИ ВНУТРЕННЕГО ФИНАНСИРОВАНИЯ ДЕФИЦИТОВ  БЮДЖЕТОВ</t>
  </si>
  <si>
    <t xml:space="preserve"> 020 01 00 00 00 00 0000 000</t>
  </si>
  <si>
    <t>Кредиты кредитных организаций в валюте  Российской Федерации</t>
  </si>
  <si>
    <t xml:space="preserve"> 020 01 02 00 00 00 0000 000</t>
  </si>
  <si>
    <t>Получение кредитов от кредитных организаций в  валюте Российской Федерации</t>
  </si>
  <si>
    <t xml:space="preserve"> 020 01 02 00 00 00 0000 700</t>
  </si>
  <si>
    <t>Получение кредитов от кредитных организаций  бюджетами городских округов в валюте  Российской Федерации</t>
  </si>
  <si>
    <t xml:space="preserve"> 020 01 02 00 00 04 0000 710</t>
  </si>
  <si>
    <t>Погашение кредитов, предоставленных кредитными  организациями в валюте Российской Федерации</t>
  </si>
  <si>
    <t xml:space="preserve"> 020 01 02 00 00 00 0000 800</t>
  </si>
  <si>
    <t>Погашение бюджетами городских округов кредитов  от кредитных организаций в валюте Российской  Федерации</t>
  </si>
  <si>
    <t xml:space="preserve"> 020 01 02 00 00 04 0000 810</t>
  </si>
  <si>
    <t>Бюджетные кредиты от других бюджетов бюджетной  системы Российской Федерации</t>
  </si>
  <si>
    <t xml:space="preserve"> 020 01 03 00 00 00 0000 000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</si>
  <si>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</si>
  <si>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 xml:space="preserve"> 020 01 03 00 00 00 0000 800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</si>
  <si>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</si>
  <si>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020 01 03 00 00 04 0000 810</t>
  </si>
  <si>
    <t>Иные источники внутреннего финансирования  дефицитов бюджетов</t>
  </si>
  <si>
    <t xml:space="preserve"> 020 01 06 00 00 00 0000 000</t>
  </si>
  <si>
    <t>Бюджетные кредиты, предоставленные внутри  страны в валюте Российской Федерации</t>
  </si>
  <si>
    <t xml:space="preserve"> 020 01 06 05 00 00 0000 000</t>
  </si>
  <si>
    <t>Возврат бюджетных кредитов, предоставленных  внутри страны в валюте Российской Федерации</t>
  </si>
  <si>
    <t xml:space="preserve"> 020 01 06 05 00 00 0000 600</t>
  </si>
  <si>
    <t>Возврат бюджетных кредитов, предоставленных юридическим лицам в валюте Российской Федерации</t>
  </si>
  <si>
    <t xml:space="preserve"> 020 01 06 05 01 00 0000 640</t>
  </si>
  <si>
    <t>Возврат бюджетных кредитов, предоставленных  юридическим лицам из бюджетов городских  округов в валюте Российской Федерации</t>
  </si>
  <si>
    <t xml:space="preserve"> 020 01 06 05 01 04 0000 640</t>
  </si>
  <si>
    <t>Изменение остатков средств на счетах по учету  средств бюджета</t>
  </si>
  <si>
    <t xml:space="preserve"> 020 01 05 00 00 00 0000 000</t>
  </si>
  <si>
    <t>Увеличение остатков средств бюджетов</t>
  </si>
  <si>
    <t xml:space="preserve"> 020 01 05 00 00 00 0000 500</t>
  </si>
  <si>
    <t>Увеличение прочих остатков средств бюджетов</t>
  </si>
  <si>
    <t xml:space="preserve"> 020 01 05 02 00 00 0000 500</t>
  </si>
  <si>
    <t>Увеличение прочих остатков денежных средств  бюджетов</t>
  </si>
  <si>
    <t xml:space="preserve"> 020 01 05 02 01 00 0000 510</t>
  </si>
  <si>
    <t>Увеличение прочих остатков денежных средств  бюджетов городских округов</t>
  </si>
  <si>
    <t xml:space="preserve"> 020 01 05 02 01 04 0000 510</t>
  </si>
  <si>
    <t>Уменьшение остатков средств бюджетов</t>
  </si>
  <si>
    <t xml:space="preserve"> 020 01 05 00 00 00 0000 600</t>
  </si>
  <si>
    <t>Уменьшение прочих остатков средств бюджетов</t>
  </si>
  <si>
    <t xml:space="preserve"> 020 01 05 02 00 00 0000 600</t>
  </si>
  <si>
    <t>Уменьшение прочих остатков денежных средств  бюджетов</t>
  </si>
  <si>
    <t xml:space="preserve"> 020 01 05 02 01 00 0000 610</t>
  </si>
  <si>
    <t>Уменьшение прочих остатков денежных средств  бюджетов городских округов</t>
  </si>
  <si>
    <t xml:space="preserve"> 020 01 05 02 01 04 0000 610</t>
  </si>
  <si>
    <t>Приложение 5</t>
  </si>
  <si>
    <t xml:space="preserve">Код источника финансирования </t>
  </si>
  <si>
    <t>Источники финансирования дефицита бюджета по кодам классификации источников финансирования дефицитов бюджетов по г.Покачи за 2008г.</t>
  </si>
  <si>
    <t xml:space="preserve"> 000 01 00 00 00 00 0000 000</t>
  </si>
  <si>
    <t xml:space="preserve"> 000 01 02 00 00 00 0000 000</t>
  </si>
  <si>
    <t xml:space="preserve"> 000 01 03 00 00 00 0000 000</t>
  </si>
  <si>
    <t xml:space="preserve"> 000 01 06 00 00 00 0000 000</t>
  </si>
  <si>
    <t xml:space="preserve"> 000 01 06 05 00 00 0000 000</t>
  </si>
  <si>
    <t xml:space="preserve"> 000 01 05 02 01 04 0000 610</t>
  </si>
  <si>
    <t xml:space="preserve"> 000 01 05 02 01 00 0000 610</t>
  </si>
  <si>
    <t xml:space="preserve"> 000 01 05 02 00 00 0000 600</t>
  </si>
  <si>
    <t xml:space="preserve"> 000 01 05 00 00 00 0000 600</t>
  </si>
  <si>
    <t xml:space="preserve"> 000 01 05 02 01 04 0000 510</t>
  </si>
  <si>
    <t xml:space="preserve"> 000 01 05 02 01 00 0000 510</t>
  </si>
  <si>
    <t xml:space="preserve"> 000 01 05 02 00 00 0000 500</t>
  </si>
  <si>
    <t xml:space="preserve"> 000 01 05 00 00 00 0000 500</t>
  </si>
  <si>
    <t xml:space="preserve"> 000 01 05 00 00 00 0000 000</t>
  </si>
  <si>
    <t xml:space="preserve"> 000 01 06 05 01 04 0000 640</t>
  </si>
  <si>
    <t xml:space="preserve"> 000 01 06 05 01 00 0000 640</t>
  </si>
  <si>
    <t xml:space="preserve"> 000 01 06 05 00 00 0000 600</t>
  </si>
  <si>
    <t xml:space="preserve"> 000 01 03 00 00 04 0000 810</t>
  </si>
  <si>
    <t xml:space="preserve"> 000 01 03 00 00 00 0000 800</t>
  </si>
  <si>
    <t xml:space="preserve"> 000 01 02 00 00 04 0000 810</t>
  </si>
  <si>
    <t xml:space="preserve"> 000 01 02 00 00 00 0000 800</t>
  </si>
  <si>
    <t xml:space="preserve"> 000 01 02 00 00 04 0000 710</t>
  </si>
  <si>
    <t xml:space="preserve"> 000 01 02 00 00 00 0000 700</t>
  </si>
  <si>
    <t>Исполнение доходов бюджета города Покачи за 2008 года по кодам видов доходов, подвидов доходов, классификации операций сектора государственного управления</t>
  </si>
  <si>
    <t>Источники финансирования дефицита бюджета по г.Покачи за 2008г. По кодам групп, подгрупп, статей, видов источников финансирования дефицитов бюджетов, классификации операций сектора государственного управления</t>
  </si>
  <si>
    <t xml:space="preserve">к проекту решения Думы города от __________2009г. №          </t>
  </si>
  <si>
    <t>к проекту решения Думы города</t>
  </si>
  <si>
    <t>Приложение 1</t>
  </si>
  <si>
    <t xml:space="preserve"> Наименование показателя</t>
  </si>
  <si>
    <t>Исполнено</t>
  </si>
  <si>
    <t>Доходы бюджета - ИТОГО</t>
  </si>
  <si>
    <t xml:space="preserve"> 020 8 50 00000 00 0000 000</t>
  </si>
  <si>
    <t xml:space="preserve"> НАЛОГОВЫЕ И НЕНАЛОГОВЫЕ ДОХОДЫ</t>
  </si>
  <si>
    <t xml:space="preserve"> 020 1 00 00000 00 0000 000</t>
  </si>
  <si>
    <t>ГОСУДАРСТВЕННАЯ ПОШЛИНА</t>
  </si>
  <si>
    <t xml:space="preserve"> 020 1 08 00000 00 0000 000</t>
  </si>
  <si>
    <t>Государственная пошлина за государственную регистрацию, а также за совершение прочих юридически значимых действий</t>
  </si>
  <si>
    <t xml:space="preserve"> 020 1 08 07000 01 0000 110</t>
  </si>
  <si>
    <t>Государственная пошлина за выдачу разрешения на установку рекламной конструкции</t>
  </si>
  <si>
    <t xml:space="preserve"> 020 1 08 07150 01 0000 110</t>
  </si>
  <si>
    <t>ДОХОДЫ ОТ ИСПОЛЬЗОВАНИЯ ИМУЩЕСТВА, НАХОДЯЩЕГОСЯ В ГОСУДАРСТВЕННОЙ И МУНИЦИПАЛЬНОЙ СОБСТВЕННОСТИ</t>
  </si>
  <si>
    <t xml:space="preserve"> 020 1 11 00000 00 0000 000</t>
  </si>
  <si>
    <t>Проценты, полученные от предоставления бюджетных кредитов внутри страны</t>
  </si>
  <si>
    <t xml:space="preserve"> 020 1 11 03000 00 0000 120</t>
  </si>
  <si>
    <t>Проценты, полученные от предоставления бюджетных кредитов внутри страны за счет средств бюджетов городских округов</t>
  </si>
  <si>
    <t xml:space="preserve"> 020 1 11 03040 04 0000 120</t>
  </si>
  <si>
    <t>АДМИНИСТРАТИВНЫЕ ПЛАТЕЖИ И СБОРЫ</t>
  </si>
  <si>
    <t xml:space="preserve"> 020 1 15 00000 00 0000 000</t>
  </si>
  <si>
    <t>Платежи, взимаемые государственными и муниципальными организациями за выполнение определенных функций</t>
  </si>
  <si>
    <t xml:space="preserve"> 020 1 15 02000 00 0000 140</t>
  </si>
  <si>
    <t>Платежи, взимаемые  организациями городских округов за выполнение определенных функций</t>
  </si>
  <si>
    <t xml:space="preserve"> 020 1 15 02040 04 0000 140</t>
  </si>
  <si>
    <t>ШТРАФЫ, САНКЦИИ, ВОЗМЕЩЕНИЕ УЩЕРБА</t>
  </si>
  <si>
    <t xml:space="preserve"> 020 1 16 00000 00 0000 000</t>
  </si>
  <si>
    <t>Прочие поступления от денежных взысканий (штрафов) и иных сумм в возмещение ущерба</t>
  </si>
  <si>
    <t xml:space="preserve"> 020 1 16 90000 00 0000 140</t>
  </si>
  <si>
    <t>Прочие поступления от денежных взысканий (штрафов) и иных сумм в возмещение ущерба, зачисляемые в бюджеты городских округов</t>
  </si>
  <si>
    <t xml:space="preserve"> 020 1 16 90040 04 0000 140</t>
  </si>
  <si>
    <t>ПРОЧИЕ НЕНАЛОГОВЫЕ ДОХОДЫ</t>
  </si>
  <si>
    <t xml:space="preserve"> 020 1 17 00000 00 0000 000</t>
  </si>
  <si>
    <t>Прочие неналоговые доходы</t>
  </si>
  <si>
    <t xml:space="preserve"> 020 1 17 05000 00 0000 180</t>
  </si>
  <si>
    <t>Прочие неналоговые доходы бюджетов городских округов</t>
  </si>
  <si>
    <t xml:space="preserve"> 020 1 17 05040 04 0000 180</t>
  </si>
  <si>
    <t>ДОХОДЫ БЮДЖЕТОВ БЮДЖЕТНОЙ СИСТЕМЫ РОССИЙСКОЙ ФЕДЕРАЦИИ ОТ ВОЗВРАТА ОСТАТКОВ СУБСИДИЙ И СУБВЕНЦИЙ ПРОШЛЫХ ЛЕТ</t>
  </si>
  <si>
    <t xml:space="preserve"> 020 1 18 00000 00 0000 000</t>
  </si>
  <si>
    <t>Доходы бюджетов городских округов от возврата остатков субсидий и субвенций прошлых лет</t>
  </si>
  <si>
    <t xml:space="preserve"> 020 1 18 04000 04 0000 000</t>
  </si>
  <si>
    <t>Доходы бюджетов городских округов от возврата остатков субсидий и субвенций прошлых лет небюджетными организациями</t>
  </si>
  <si>
    <t xml:space="preserve"> 020 1 18 04010 04 0000 180</t>
  </si>
  <si>
    <t>ВОЗВРАТ ОСТАТКОВ СУБСИДИЙ И СУБВЕНЦИЙ ПРОШЛЫХ ЛЕТ</t>
  </si>
  <si>
    <t xml:space="preserve"> 020 1 19 00000 00 0000 000</t>
  </si>
  <si>
    <t>Возврат остатков субсидий и субвенций из бюджетов городских округов</t>
  </si>
  <si>
    <t xml:space="preserve"> 020 1 19 04000 04 0000 151</t>
  </si>
  <si>
    <t>БЕЗВОЗМЕЗДНЫЕ ПОСТУПЛЕНИЯ</t>
  </si>
  <si>
    <t xml:space="preserve"> 020 2 00 00000 00 0000 000</t>
  </si>
  <si>
    <t>БЕЗВОЗМЕЗДНЫЕ ПОСТУПЛЕНИЯ ОТ ДРУГИХ БЮДЖЕТОВ БЮДЖЕТНОЙ СИСТЕМЫ РОССИЙСКОЙ ФЕДЕРАЦИИ</t>
  </si>
  <si>
    <t xml:space="preserve"> 020 2 02 00000 00 0000 000</t>
  </si>
  <si>
    <t>Дотации бюджетам субъектов Российской Федерации и муниципальных образований</t>
  </si>
  <si>
    <t xml:space="preserve"> 020 2 02 01000 00 0000 151</t>
  </si>
  <si>
    <t>Дотации на выравнивание бюджетной обеспеченности</t>
  </si>
  <si>
    <t xml:space="preserve"> 020 2 02 01001 00 0000 151</t>
  </si>
  <si>
    <t>Дотации бюджетам городских округов на выравнивание бюджетной обеспеченности</t>
  </si>
  <si>
    <t xml:space="preserve"> 020 2 02 01001 04 0000 151</t>
  </si>
  <si>
    <t>Дотации бюджетам поселений на выравнивание бюджетной обеспеченности</t>
  </si>
  <si>
    <t xml:space="preserve"> 020 2 02 01001 10 0000 151</t>
  </si>
  <si>
    <t>Дотации бюджетам на поддержку мер по обеспечению сбалансированности бюджетов</t>
  </si>
  <si>
    <t xml:space="preserve"> 020 2 02 01003 00 0000 151</t>
  </si>
  <si>
    <t>Дотации бюджетам городских округов на поддержку мер по обеспечению сбалансированности бюджетов</t>
  </si>
  <si>
    <t xml:space="preserve"> 020 2 02 01003 04 0000 151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</si>
  <si>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</si>
  <si>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 xml:space="preserve"> 020 2 02 01008 00 0000 151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</si>
  <si>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</si>
  <si>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 xml:space="preserve"> 020 2 02 01008 04 0000 151</t>
  </si>
  <si>
    <t>Прочие дотации</t>
  </si>
  <si>
    <t xml:space="preserve"> 020 2 02 01999 00 0000 151</t>
  </si>
  <si>
    <t>Прочие дотации бюджетам городских округов</t>
  </si>
  <si>
    <t xml:space="preserve"> 020 2 02 01999 04 0000 151</t>
  </si>
  <si>
    <t>Субсидии бюджетам субъектов Российской Федерации и муниципальных образований (межбюджетные субсидии)</t>
  </si>
  <si>
    <t xml:space="preserve"> 020 2 02 02000 00 0000 151</t>
  </si>
  <si>
    <t xml:space="preserve"> 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</si>
  <si>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020 2 02 02024 00 0000 151</t>
  </si>
  <si>
    <t xml:space="preserve"> 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</si>
  <si>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 xml:space="preserve"> 020 2 02 02024 04 0000 151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</si>
  <si>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</si>
  <si>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020 2 02 02068 00 0000 151</t>
  </si>
  <si>
    <t>Субсидии бюджетам городских округов на комплектование книжных фондов библиотек муниципальных образований</t>
  </si>
  <si>
    <t xml:space="preserve"> 020 2 02 02068 04 0000 151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</si>
  <si>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</si>
  <si>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020 2 02 02077 00 0000 151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</si>
  <si>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</si>
  <si>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 020 2 02 02077 04 0000 151</t>
  </si>
  <si>
    <t>Прочие субсидии</t>
  </si>
  <si>
    <t xml:space="preserve"> 020 2 02 02999 00 0000 151</t>
  </si>
  <si>
    <t>Прочие субсидии бюджетам городских округов</t>
  </si>
  <si>
    <t xml:space="preserve"> 020 2 02 02999 04 0000 151</t>
  </si>
  <si>
    <t>Субвенции бюджетам субъектов Российской Федерации и муниципальных образований</t>
  </si>
  <si>
    <t xml:space="preserve"> 020 2 02 03000 00 0000 151</t>
  </si>
  <si>
    <t>Субвенции бюджетам на государственную регистрацию актов гражданского состояния</t>
  </si>
  <si>
    <t xml:space="preserve"> 020 2 02 03003 00 0000 151</t>
  </si>
  <si>
    <t>Субвенции бюджетам городских округов на государственную регистрацию актов гражданского состояния</t>
  </si>
  <si>
    <t xml:space="preserve"> 020 2 02 03003 04 0000 151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</si>
  <si>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</si>
  <si>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</si>
  <si>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</si>
  <si>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020 2 02 03007 04 0000 151</t>
  </si>
  <si>
    <t>Субвенции бюджетам на осуществление первичного воинского учета на территориях, где отсутствуют военные комиссариаты</t>
  </si>
  <si>
    <t xml:space="preserve"> 020 2 02 03015 00 0000 151</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</si>
  <si>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</si>
  <si>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020 2 02 03015 04 0000 151</t>
  </si>
  <si>
    <t>Субвенции бюджетам на выплату единовременного пособия при всех формах устройства детей, лишенных родительского попечения, в семью</t>
  </si>
  <si>
    <t xml:space="preserve"> 020 2 02 03020 00 0000 151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</si>
  <si>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</si>
  <si>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 xml:space="preserve"> 020 2 02 03020 04 0000 151</t>
  </si>
  <si>
    <t>Субвенции бюджетам муниципальных образований на ежемесячное денежное вознаграждение за классное руководство</t>
  </si>
  <si>
    <t xml:space="preserve"> 020 2 02 03021 00 0000 151</t>
  </si>
  <si>
    <t>Субвенции бюджетам городских округов на  ежемесячное денежное вознаграждение за классное руководство</t>
  </si>
  <si>
    <t xml:space="preserve"> 020 2 02 03021 04 0000 151</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</si>
  <si>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</si>
  <si>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020 2 02 03022 00 0000 151</t>
  </si>
  <si>
    <t>Субвенции бюджетам городских округов на предоставление гражданам субсидий на оплату жилого помещения и коммунальных услуг</t>
  </si>
  <si>
    <t xml:space="preserve"> 020 2 02 03022 04 0000 151</t>
  </si>
  <si>
    <t>Субвенции местным бюджетам на выполнение передаваемых полномочий субъектов Российской Федерации</t>
  </si>
  <si>
    <t xml:space="preserve"> 020 2 02 03024 00 0000 151</t>
  </si>
  <si>
    <t>Субвенции бюджетам городских округов на выполнение передаваемых полномочий субъектов Российской Федерации</t>
  </si>
  <si>
    <t xml:space="preserve"> 020 2 02 03024 04 0000 151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</si>
  <si>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</si>
  <si>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020 2 02 03026 00 0000 151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</si>
  <si>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</si>
  <si>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020 2 02 03026 04 0000 151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</si>
  <si>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</si>
  <si>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 xml:space="preserve"> 020 2 02 03027 00 0000 151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</si>
  <si>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</si>
  <si>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020 2 02 03027 04 0000 151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</si>
  <si>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</si>
  <si>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020 2 02 03029 00 0000 151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</si>
  <si>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</si>
  <si>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020 2 02 03029 04 0000 151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</si>
  <si>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</si>
  <si>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020 2 02 03030 00 0000 151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</si>
  <si>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</si>
  <si>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020 2 02 03030 04 0000 151</t>
  </si>
  <si>
    <t>Иные межбюджетные трансферты</t>
  </si>
  <si>
    <t xml:space="preserve"> 020 2 02 04000 00 0000 151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</si>
  <si>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</si>
  <si>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020 2 02 04005 00 0000 151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</si>
  <si>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</si>
  <si>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020 2 02 04005 04 0000 151</t>
  </si>
  <si>
    <t>Прочие межбюджетные трансферты, передаваемые бюджетам</t>
  </si>
  <si>
    <t xml:space="preserve"> 020 2 02 04999 00 0000 151</t>
  </si>
  <si>
    <t>Прочие межбюджетные трансферты, передаваемые бюджетам городских округов</t>
  </si>
  <si>
    <t xml:space="preserve"> 020 2 02 04999 04 0000 151</t>
  </si>
  <si>
    <t>ПРОЧИЕ БЕЗВОЗМЕЗДНЫЕ ПОСТУПЛЕНИЯ</t>
  </si>
  <si>
    <t xml:space="preserve"> 020 2 07 00000 00 0000 180</t>
  </si>
  <si>
    <t>Прочие безвозмездные поступления в бюджеты городских округов</t>
  </si>
  <si>
    <t xml:space="preserve"> 020 2 07 04000 04 0000 180</t>
  </si>
  <si>
    <t>ДОХОДЫ ОТ ПРЕДПРИНИМАТЕЛЬСКОЙ И ИНОЙ ПРИНОСЯЩЕЙ ДОХОД  ДЕЯТЕЛЬНОСТИ</t>
  </si>
  <si>
    <t xml:space="preserve"> 020 3 00 00000 00 0000 000</t>
  </si>
  <si>
    <t>РЫНОЧНЫЕ ПРОДАЖИ ТОВАРОВ И УСЛУГ</t>
  </si>
  <si>
    <t xml:space="preserve"> 020 3 02 00000 00 0000 000</t>
  </si>
  <si>
    <t>Доходы от продажи услуг</t>
  </si>
  <si>
    <t xml:space="preserve"> 020 3 02 01000 00 0000 130</t>
  </si>
  <si>
    <t>Доходы от продажи услуг, оказываемых учреждениями, находящимися в ведении органов местного самоуправления городских округов</t>
  </si>
  <si>
    <t xml:space="preserve"> 020 3 02 01040 04 0000 130</t>
  </si>
  <si>
    <t>БЕЗВОЗМЕЗДНЫЕ ПОСТУПЛЕНИЯ ОТ ПРЕДПРИНИМАТЕЛЬСКОЙ И ИНОЙ ПРИНОСЯЩЕЙ ДОХОД ДЕЯТЕЛЬНОСТИ</t>
  </si>
  <si>
    <t xml:space="preserve"> 020 3 03 00000 00 0000 000</t>
  </si>
  <si>
    <t>Прочие безвозмездные поступления</t>
  </si>
  <si>
    <t xml:space="preserve"> 020 3 03 02000 00 0000 180</t>
  </si>
  <si>
    <t>Прочие безвозмездные поступления муниципальным учреждениям, находящимися в ведении органов местного самоуправления городских округов</t>
  </si>
  <si>
    <t xml:space="preserve"> 020 3 03 02040 04 0000 180</t>
  </si>
  <si>
    <t xml:space="preserve"> 070 8 50 00000 00 0000 000</t>
  </si>
  <si>
    <t xml:space="preserve"> 070 1 00 00000 00 0000 000</t>
  </si>
  <si>
    <t xml:space="preserve"> 070 1 16 00000 00 0000 000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</si>
  <si>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</si>
  <si>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 070 1 16 25000 01 0000 140</t>
  </si>
  <si>
    <t>Денежные взыскания (штрафы) за нарушение земельного законодательства</t>
  </si>
  <si>
    <t xml:space="preserve"> 070 1 16 25060 01 0000 140</t>
  </si>
  <si>
    <t xml:space="preserve"> 141 8 50 00000 00 0000 000</t>
  </si>
  <si>
    <t xml:space="preserve"> 141 1 00 00000 00 0000 000</t>
  </si>
  <si>
    <t xml:space="preserve"> 141 1 16 00000 00 0000 000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</si>
  <si>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</si>
  <si>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141 1 16 28000 01 0000 140</t>
  </si>
  <si>
    <t xml:space="preserve"> 160 8 50 00000 00 0000 000</t>
  </si>
  <si>
    <t xml:space="preserve"> 160 1 00 00000 00 0000 000</t>
  </si>
  <si>
    <t xml:space="preserve"> 160 1 16 00000 00 0000 000</t>
  </si>
  <si>
    <t xml:space="preserve"> 160 1 16 90000 00 0000 140</t>
  </si>
  <si>
    <t xml:space="preserve"> 160 1 16 90040 04 0000 140</t>
  </si>
  <si>
    <t xml:space="preserve"> 170 8 50 00000 00 0000 000</t>
  </si>
  <si>
    <t xml:space="preserve"> 170 1 00 00000 00 0000 000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</si>
</sst>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6">
    <font>
      <sz val="11"/>
      <color indexed="8"/>
      <name val="Calibri"/>
      <family val="2"/>
    </font>
    <font>
      <sz val="8"/>
      <name val="Arial Cyr"/>
      <family val="2"/>
    </font>
    <font>
      <b/>
      <sz val="11"/>
      <name val="Arial Cyr"/>
      <family val="2"/>
    </font>
    <font>
      <sz val="10"/>
      <name val="Arial Cyr"/>
      <family val="2"/>
    </font>
    <font>
      <sz val="10"/>
      <name val="Times New Roman"/>
      <family val="1"/>
    </font>
    <font>
      <b/>
      <sz val="14"/>
      <name val="Times New Roman"/>
      <family val="1"/>
    </font>
    <font>
      <sz val="9"/>
      <name val="Arial Cyr"/>
      <family val="2"/>
    </font>
    <font>
      <sz val="8"/>
      <color indexed="8"/>
      <name val="Times New Roman"/>
      <family val="1"/>
    </font>
    <font>
      <sz val="9"/>
      <name val="Times New Roman"/>
      <family val="1"/>
    </font>
    <font>
      <sz val="9"/>
      <color indexed="8"/>
      <name val="Times New Roman"/>
      <family val="1"/>
    </font>
    <font>
      <b/>
      <sz val="8"/>
      <name val="Arial Cyr"/>
      <family val="0"/>
    </font>
    <font>
      <b/>
      <sz val="8"/>
      <color indexed="8"/>
      <name val="Times New Roman"/>
      <family val="1"/>
    </font>
    <font>
      <b/>
      <sz val="10"/>
      <name val="Arial Cyr"/>
      <family val="2"/>
    </font>
    <font>
      <i/>
      <sz val="8"/>
      <name val="Arial Cyr"/>
      <family val="0"/>
    </font>
    <font>
      <b/>
      <sz val="13"/>
      <name val="Arial Cyr"/>
      <family val="0"/>
    </font>
    <font>
      <sz val="16"/>
      <name val="Arial Cyr"/>
      <family val="2"/>
    </font>
    <font>
      <b/>
      <sz val="10"/>
      <color indexed="56"/>
      <name val="Bookman Old Style"/>
      <family val="1"/>
    </font>
    <font>
      <b/>
      <sz val="10"/>
      <color indexed="56"/>
      <name val="Arial Cyr"/>
      <family val="0"/>
    </font>
    <font>
      <b/>
      <sz val="10"/>
      <color indexed="11"/>
      <name val="Arial Cyr"/>
      <family val="2"/>
    </font>
    <font>
      <b/>
      <sz val="10"/>
      <color indexed="48"/>
      <name val="Arial Cyr"/>
      <family val="2"/>
    </font>
    <font>
      <sz val="10"/>
      <color indexed="8"/>
      <name val="Arial"/>
      <family val="2"/>
    </font>
    <font>
      <i/>
      <sz val="10"/>
      <name val="Arial Cyr"/>
      <family val="0"/>
    </font>
    <font>
      <i/>
      <sz val="8"/>
      <name val="Times New Roman"/>
      <family val="1"/>
    </font>
    <font>
      <sz val="10"/>
      <name val="Arial"/>
      <family val="2"/>
    </font>
    <font>
      <b/>
      <sz val="10"/>
      <color indexed="20"/>
      <name val="Arial Cyr"/>
      <family val="2"/>
    </font>
    <font>
      <i/>
      <sz val="9"/>
      <name val="Times New Roman"/>
      <family val="1"/>
    </font>
    <font>
      <b/>
      <i/>
      <sz val="9"/>
      <name val="Times New Roman"/>
      <family val="1"/>
    </font>
    <font>
      <b/>
      <i/>
      <sz val="10"/>
      <color indexed="62"/>
      <name val="Arial Cyr"/>
      <family val="0"/>
    </font>
    <font>
      <b/>
      <sz val="10"/>
      <color indexed="62"/>
      <name val="Arial Cyr"/>
      <family val="0"/>
    </font>
    <font>
      <b/>
      <sz val="10"/>
      <color indexed="62"/>
      <name val="Arial"/>
      <family val="2"/>
    </font>
    <font>
      <b/>
      <sz val="10"/>
      <name val="Arial"/>
      <family val="2"/>
    </font>
    <font>
      <sz val="9"/>
      <name val="Arial"/>
      <family val="2"/>
    </font>
    <font>
      <b/>
      <sz val="10"/>
      <color indexed="10"/>
      <name val="Arial Cyr"/>
      <family val="0"/>
    </font>
    <font>
      <b/>
      <sz val="9"/>
      <name val="Arial"/>
      <family val="2"/>
    </font>
    <font>
      <b/>
      <sz val="11"/>
      <color indexed="10"/>
      <name val="Calibri"/>
      <family val="2"/>
    </font>
    <font>
      <b/>
      <sz val="12"/>
      <name val="Arial Cyr"/>
      <family val="2"/>
    </font>
    <font>
      <b/>
      <sz val="8"/>
      <color indexed="12"/>
      <name val="Arial Cyr"/>
      <family val="2"/>
    </font>
    <font>
      <b/>
      <sz val="10"/>
      <color indexed="12"/>
      <name val="Arial Cyr"/>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23" fillId="0" borderId="0">
      <alignment/>
      <protection/>
    </xf>
    <xf numFmtId="0" fontId="3" fillId="0" borderId="0">
      <alignment/>
      <protection/>
    </xf>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59">
    <xf numFmtId="0" fontId="0" fillId="0" borderId="0" xfId="0" applyAlignment="1">
      <alignment/>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wrapText="1"/>
    </xf>
    <xf numFmtId="0" fontId="0" fillId="0" borderId="0" xfId="0" applyAlignment="1">
      <alignment horizontal="left"/>
    </xf>
    <xf numFmtId="0" fontId="1" fillId="0" borderId="0" xfId="0" applyFont="1" applyAlignment="1">
      <alignment horizontal="left"/>
    </xf>
    <xf numFmtId="49" fontId="1" fillId="0" borderId="0" xfId="0" applyNumberFormat="1" applyFont="1" applyAlignment="1">
      <alignment/>
    </xf>
    <xf numFmtId="0" fontId="0" fillId="0" borderId="10" xfId="0" applyBorder="1" applyAlignment="1">
      <alignment horizontal="left"/>
    </xf>
    <xf numFmtId="0" fontId="0" fillId="0" borderId="10" xfId="0" applyBorder="1" applyAlignment="1">
      <alignment/>
    </xf>
    <xf numFmtId="49" fontId="0" fillId="0" borderId="10" xfId="0" applyNumberFormat="1" applyBorder="1" applyAlignment="1">
      <alignment/>
    </xf>
    <xf numFmtId="0" fontId="0" fillId="0" borderId="0" xfId="0" applyBorder="1" applyAlignment="1">
      <alignment/>
    </xf>
    <xf numFmtId="0" fontId="1" fillId="0" borderId="11" xfId="0" applyFont="1" applyBorder="1" applyAlignment="1">
      <alignment horizontal="center" wrapText="1"/>
    </xf>
    <xf numFmtId="1"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3" xfId="0" applyNumberFormat="1" applyFont="1" applyBorder="1" applyAlignment="1">
      <alignment horizontal="right"/>
    </xf>
    <xf numFmtId="4" fontId="1" fillId="0" borderId="12" xfId="0" applyNumberFormat="1" applyFont="1" applyBorder="1" applyAlignment="1">
      <alignment horizontal="right"/>
    </xf>
    <xf numFmtId="4" fontId="1" fillId="0" borderId="0" xfId="0" applyNumberFormat="1"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lignment horizontal="right"/>
    </xf>
    <xf numFmtId="0" fontId="5" fillId="0" borderId="0" xfId="0" applyFont="1" applyAlignment="1">
      <alignment horizontal="center"/>
    </xf>
    <xf numFmtId="0" fontId="1" fillId="0" borderId="12" xfId="0" applyFont="1" applyBorder="1" applyAlignment="1">
      <alignment horizontal="left" wrapText="1"/>
    </xf>
    <xf numFmtId="0" fontId="10" fillId="0" borderId="12" xfId="0" applyFont="1" applyBorder="1" applyAlignment="1">
      <alignment horizontal="left" wrapText="1"/>
    </xf>
    <xf numFmtId="4" fontId="10" fillId="0" borderId="13" xfId="0" applyNumberFormat="1" applyFont="1" applyBorder="1" applyAlignment="1">
      <alignment horizontal="right"/>
    </xf>
    <xf numFmtId="164" fontId="1" fillId="0" borderId="12" xfId="0" applyNumberFormat="1" applyFont="1" applyBorder="1" applyAlignment="1">
      <alignment horizontal="right"/>
    </xf>
    <xf numFmtId="164" fontId="10" fillId="0" borderId="12" xfId="0" applyNumberFormat="1" applyFont="1" applyBorder="1" applyAlignment="1">
      <alignment horizontal="right"/>
    </xf>
    <xf numFmtId="165" fontId="0" fillId="0" borderId="12" xfId="0" applyNumberFormat="1" applyFill="1" applyBorder="1" applyAlignment="1">
      <alignment horizontal="center"/>
    </xf>
    <xf numFmtId="165" fontId="7" fillId="0" borderId="12" xfId="0" applyNumberFormat="1" applyFont="1" applyFill="1" applyBorder="1" applyAlignment="1">
      <alignment horizontal="center"/>
    </xf>
    <xf numFmtId="165" fontId="11" fillId="0" borderId="12" xfId="0" applyNumberFormat="1" applyFont="1" applyFill="1" applyBorder="1" applyAlignment="1">
      <alignment horizontal="center"/>
    </xf>
    <xf numFmtId="3" fontId="1" fillId="0" borderId="11" xfId="0" applyNumberFormat="1" applyFont="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3" fontId="0" fillId="0" borderId="0" xfId="0" applyNumberFormat="1" applyFill="1" applyAlignment="1">
      <alignment horizontal="right" vertical="center"/>
    </xf>
    <xf numFmtId="0" fontId="0" fillId="0" borderId="0" xfId="0" applyFill="1" applyAlignment="1">
      <alignment horizontal="right" vertical="top"/>
    </xf>
    <xf numFmtId="0" fontId="0" fillId="0" borderId="0" xfId="0" applyFill="1" applyAlignment="1">
      <alignment horizontal="right"/>
    </xf>
    <xf numFmtId="0" fontId="3" fillId="0" borderId="0" xfId="53" applyFill="1" applyAlignment="1">
      <alignment horizontal="center"/>
      <protection/>
    </xf>
    <xf numFmtId="0" fontId="14" fillId="0" borderId="0" xfId="53" applyFont="1" applyFill="1" applyBorder="1" applyAlignment="1">
      <alignment horizontal="center"/>
      <protection/>
    </xf>
    <xf numFmtId="0" fontId="15" fillId="0" borderId="0" xfId="53" applyFont="1" applyFill="1" applyBorder="1" applyAlignment="1">
      <alignment horizontal="right"/>
      <protection/>
    </xf>
    <xf numFmtId="0" fontId="16" fillId="22" borderId="12" xfId="53" applyFont="1" applyFill="1" applyBorder="1" applyAlignment="1">
      <alignment horizontal="center" vertical="center" wrapText="1"/>
      <protection/>
    </xf>
    <xf numFmtId="0" fontId="2" fillId="22" borderId="12" xfId="0" applyFont="1" applyFill="1" applyBorder="1" applyAlignment="1">
      <alignment horizontal="center" vertical="center"/>
    </xf>
    <xf numFmtId="0" fontId="10" fillId="22" borderId="12" xfId="0" applyFont="1" applyFill="1" applyBorder="1" applyAlignment="1">
      <alignment horizontal="center" vertical="center" wrapText="1"/>
    </xf>
    <xf numFmtId="0" fontId="3" fillId="0" borderId="0" xfId="0" applyFont="1" applyFill="1" applyAlignment="1">
      <alignment horizontal="center" vertical="center"/>
    </xf>
    <xf numFmtId="0" fontId="17" fillId="0" borderId="12" xfId="53" applyFont="1" applyFill="1" applyBorder="1" applyAlignment="1">
      <alignment horizontal="center" vertical="top" wrapText="1"/>
      <protection/>
    </xf>
    <xf numFmtId="0" fontId="0" fillId="0" borderId="12" xfId="0" applyFill="1" applyBorder="1" applyAlignment="1">
      <alignment horizontal="center"/>
    </xf>
    <xf numFmtId="0" fontId="18" fillId="0" borderId="12" xfId="53" applyFont="1" applyFill="1" applyBorder="1" applyAlignment="1">
      <alignment vertical="top"/>
      <protection/>
    </xf>
    <xf numFmtId="0" fontId="18" fillId="0" borderId="12" xfId="53" applyFont="1" applyFill="1" applyBorder="1" applyAlignment="1">
      <alignment horizontal="left" vertical="top"/>
      <protection/>
    </xf>
    <xf numFmtId="3" fontId="18" fillId="0" borderId="12" xfId="0" applyNumberFormat="1" applyFont="1" applyFill="1" applyBorder="1" applyAlignment="1">
      <alignment horizontal="center"/>
    </xf>
    <xf numFmtId="0" fontId="19" fillId="0" borderId="12" xfId="53" applyFont="1" applyFill="1" applyBorder="1" applyAlignment="1">
      <alignment vertical="top"/>
      <protection/>
    </xf>
    <xf numFmtId="0" fontId="19" fillId="0" borderId="12" xfId="53" applyFont="1" applyFill="1" applyBorder="1" applyAlignment="1">
      <alignment horizontal="left" vertical="top" wrapText="1"/>
      <protection/>
    </xf>
    <xf numFmtId="3" fontId="19" fillId="0" borderId="12" xfId="0" applyNumberFormat="1" applyFont="1" applyFill="1" applyBorder="1" applyAlignment="1">
      <alignment horizontal="center"/>
    </xf>
    <xf numFmtId="0" fontId="12" fillId="0" borderId="12" xfId="53" applyFont="1" applyFill="1" applyBorder="1" applyAlignment="1">
      <alignment vertical="top"/>
      <protection/>
    </xf>
    <xf numFmtId="0" fontId="3" fillId="0" borderId="0" xfId="0" applyFont="1" applyFill="1" applyAlignment="1">
      <alignment horizontal="center"/>
    </xf>
    <xf numFmtId="0" fontId="3" fillId="0" borderId="12"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3" fontId="3" fillId="0" borderId="12" xfId="0" applyNumberFormat="1" applyFont="1" applyFill="1" applyBorder="1" applyAlignment="1">
      <alignment horizontal="center"/>
    </xf>
    <xf numFmtId="0" fontId="6" fillId="0" borderId="0" xfId="0" applyFont="1" applyFill="1" applyAlignment="1">
      <alignment horizontal="center"/>
    </xf>
    <xf numFmtId="0" fontId="3" fillId="0" borderId="14"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0" fontId="20" fillId="0" borderId="12" xfId="53" applyFont="1" applyFill="1" applyBorder="1" applyAlignment="1">
      <alignment horizontal="left" vertical="top" wrapText="1"/>
      <protection/>
    </xf>
    <xf numFmtId="1" fontId="6" fillId="0" borderId="11" xfId="53" applyNumberFormat="1" applyFont="1" applyFill="1" applyBorder="1" applyAlignment="1">
      <alignment horizontal="left" vertical="top" wrapText="1"/>
      <protection/>
    </xf>
    <xf numFmtId="0" fontId="19"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21" fillId="0" borderId="12" xfId="53" applyFont="1" applyFill="1" applyBorder="1" applyAlignment="1">
      <alignment horizontal="left" vertical="top" wrapText="1"/>
      <protection/>
    </xf>
    <xf numFmtId="1" fontId="22" fillId="0" borderId="12" xfId="53" applyNumberFormat="1" applyFont="1" applyFill="1" applyBorder="1" applyAlignment="1">
      <alignment horizontal="left" vertical="top" wrapText="1" indent="1"/>
      <protection/>
    </xf>
    <xf numFmtId="3" fontId="21" fillId="0" borderId="12" xfId="0" applyNumberFormat="1" applyFont="1" applyFill="1" applyBorder="1" applyAlignment="1">
      <alignment horizontal="center"/>
    </xf>
    <xf numFmtId="0" fontId="19" fillId="0" borderId="12" xfId="53" applyFont="1" applyFill="1" applyBorder="1" applyAlignment="1">
      <alignment horizontal="left" vertical="top"/>
      <protection/>
    </xf>
    <xf numFmtId="0" fontId="21" fillId="0" borderId="12" xfId="53" applyFont="1" applyFill="1" applyBorder="1" applyAlignment="1">
      <alignment horizontal="left" vertical="top"/>
      <protection/>
    </xf>
    <xf numFmtId="0" fontId="13"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19" fillId="24" borderId="12" xfId="53" applyFont="1" applyFill="1" applyBorder="1" applyAlignment="1">
      <alignment horizontal="left" vertical="top" wrapText="1"/>
      <protection/>
    </xf>
    <xf numFmtId="0" fontId="23" fillId="0" borderId="12" xfId="0" applyFont="1" applyBorder="1" applyAlignment="1">
      <alignment wrapText="1"/>
    </xf>
    <xf numFmtId="0" fontId="3" fillId="0" borderId="12" xfId="53" applyFont="1" applyFill="1" applyBorder="1" applyAlignment="1">
      <alignment horizontal="left" vertical="top"/>
      <protection/>
    </xf>
    <xf numFmtId="0" fontId="0" fillId="0" borderId="0" xfId="0" applyFill="1" applyAlignment="1">
      <alignment horizontal="center" vertical="top"/>
    </xf>
    <xf numFmtId="0" fontId="12" fillId="0" borderId="0" xfId="53" applyFont="1" applyFill="1" applyBorder="1" applyAlignment="1">
      <alignment horizontal="left" vertical="top"/>
      <protection/>
    </xf>
    <xf numFmtId="0" fontId="12" fillId="0" borderId="0" xfId="53" applyFont="1" applyFill="1" applyBorder="1" applyAlignment="1">
      <alignment horizontal="right" vertical="top" wrapText="1"/>
      <protection/>
    </xf>
    <xf numFmtId="3" fontId="3" fillId="0" borderId="15" xfId="0" applyNumberFormat="1" applyFont="1" applyFill="1" applyBorder="1" applyAlignment="1">
      <alignment horizontal="center"/>
    </xf>
    <xf numFmtId="165" fontId="0" fillId="0" borderId="15" xfId="0" applyNumberFormat="1" applyFill="1" applyBorder="1" applyAlignment="1">
      <alignment horizontal="center"/>
    </xf>
    <xf numFmtId="0" fontId="24" fillId="0" borderId="12" xfId="53" applyFont="1" applyFill="1" applyBorder="1" applyAlignment="1">
      <alignment horizontal="left" vertical="top"/>
      <protection/>
    </xf>
    <xf numFmtId="0" fontId="24" fillId="0" borderId="12" xfId="53" applyFont="1" applyFill="1" applyBorder="1" applyAlignment="1">
      <alignment horizontal="left" vertical="top" wrapText="1"/>
      <protection/>
    </xf>
    <xf numFmtId="164" fontId="24" fillId="0" borderId="12" xfId="0" applyNumberFormat="1" applyFont="1" applyFill="1" applyBorder="1" applyAlignment="1">
      <alignment horizontal="center"/>
    </xf>
    <xf numFmtId="3" fontId="24" fillId="0" borderId="12" xfId="0" applyNumberFormat="1" applyFont="1" applyFill="1" applyBorder="1" applyAlignment="1">
      <alignment horizontal="center"/>
    </xf>
    <xf numFmtId="1" fontId="25" fillId="0" borderId="12" xfId="53" applyNumberFormat="1" applyFont="1" applyFill="1" applyBorder="1" applyAlignment="1">
      <alignment horizontal="left" vertical="top" wrapText="1" indent="1"/>
      <protection/>
    </xf>
    <xf numFmtId="3" fontId="19" fillId="0" borderId="12" xfId="53" applyNumberFormat="1" applyFont="1" applyFill="1" applyBorder="1" applyAlignment="1">
      <alignment horizontal="left" vertical="top" wrapText="1"/>
      <protection/>
    </xf>
    <xf numFmtId="0" fontId="27" fillId="0" borderId="12" xfId="53" applyFont="1" applyFill="1" applyBorder="1" applyAlignment="1">
      <alignment horizontal="left" vertical="top"/>
      <protection/>
    </xf>
    <xf numFmtId="3" fontId="28" fillId="0" borderId="12" xfId="0" applyNumberFormat="1" applyFont="1" applyFill="1" applyBorder="1" applyAlignment="1">
      <alignment horizontal="center"/>
    </xf>
    <xf numFmtId="0" fontId="12" fillId="0" borderId="14" xfId="53" applyFont="1" applyFill="1" applyBorder="1" applyAlignment="1">
      <alignment horizontal="center" vertical="top"/>
      <protection/>
    </xf>
    <xf numFmtId="0" fontId="12" fillId="0" borderId="12" xfId="53" applyFont="1" applyFill="1" applyBorder="1" applyAlignment="1">
      <alignment horizontal="left" vertical="top"/>
      <protection/>
    </xf>
    <xf numFmtId="3" fontId="29" fillId="0" borderId="12" xfId="0" applyNumberFormat="1" applyFont="1" applyFill="1" applyBorder="1" applyAlignment="1">
      <alignment horizontal="center"/>
    </xf>
    <xf numFmtId="0" fontId="30" fillId="0" borderId="0" xfId="0" applyFont="1" applyFill="1" applyAlignment="1">
      <alignment horizontal="center"/>
    </xf>
    <xf numFmtId="0" fontId="10" fillId="0" borderId="12" xfId="53" applyFont="1" applyFill="1" applyBorder="1" applyAlignment="1">
      <alignment horizontal="left" vertical="top"/>
      <protection/>
    </xf>
    <xf numFmtId="3" fontId="3" fillId="0" borderId="12" xfId="53" applyNumberFormat="1" applyFont="1" applyFill="1" applyBorder="1" applyAlignment="1">
      <alignment horizontal="left" vertical="top" wrapText="1"/>
      <protection/>
    </xf>
    <xf numFmtId="164" fontId="3" fillId="0" borderId="12" xfId="0" applyNumberFormat="1" applyFont="1" applyFill="1" applyBorder="1" applyAlignment="1">
      <alignment horizontal="center"/>
    </xf>
    <xf numFmtId="0" fontId="12" fillId="0" borderId="12" xfId="53" applyFont="1" applyFill="1" applyBorder="1" applyAlignment="1">
      <alignment horizontal="left" vertical="top"/>
      <protection/>
    </xf>
    <xf numFmtId="164" fontId="29" fillId="0" borderId="12" xfId="0" applyNumberFormat="1" applyFont="1" applyFill="1" applyBorder="1" applyAlignment="1">
      <alignment horizontal="center"/>
    </xf>
    <xf numFmtId="164" fontId="19" fillId="0" borderId="12" xfId="0" applyNumberFormat="1" applyFont="1" applyFill="1" applyBorder="1" applyAlignment="1">
      <alignment horizontal="center"/>
    </xf>
    <xf numFmtId="164" fontId="28" fillId="0" borderId="12" xfId="0" applyNumberFormat="1" applyFont="1" applyFill="1" applyBorder="1" applyAlignment="1">
      <alignment horizontal="center"/>
    </xf>
    <xf numFmtId="49" fontId="31" fillId="0" borderId="0" xfId="0" applyNumberFormat="1" applyFont="1" applyFill="1" applyBorder="1" applyAlignment="1">
      <alignment horizontal="justify" vertical="top" wrapText="1"/>
    </xf>
    <xf numFmtId="0" fontId="19" fillId="0" borderId="12" xfId="53" applyFont="1" applyFill="1" applyBorder="1" applyAlignment="1">
      <alignment horizontal="left" vertical="top"/>
      <protection/>
    </xf>
    <xf numFmtId="3" fontId="21" fillId="0" borderId="12" xfId="53" applyNumberFormat="1" applyFont="1" applyFill="1" applyBorder="1" applyAlignment="1">
      <alignment horizontal="left" vertical="top" wrapText="1"/>
      <protection/>
    </xf>
    <xf numFmtId="0" fontId="25" fillId="0" borderId="12" xfId="52" applyNumberFormat="1" applyFont="1" applyFill="1" applyBorder="1" applyAlignment="1" applyProtection="1">
      <alignment horizontal="left" wrapText="1"/>
      <protection hidden="1"/>
    </xf>
    <xf numFmtId="165" fontId="19" fillId="0" borderId="12" xfId="0" applyNumberFormat="1" applyFont="1" applyFill="1" applyBorder="1" applyAlignment="1">
      <alignment horizontal="center"/>
    </xf>
    <xf numFmtId="3" fontId="24" fillId="0" borderId="12" xfId="53" applyNumberFormat="1" applyFont="1" applyFill="1" applyBorder="1" applyAlignment="1">
      <alignment horizontal="left" vertical="top" wrapText="1"/>
      <protection/>
    </xf>
    <xf numFmtId="165" fontId="24" fillId="0" borderId="12" xfId="0" applyNumberFormat="1" applyFont="1" applyFill="1" applyBorder="1" applyAlignment="1">
      <alignment horizontal="center"/>
    </xf>
    <xf numFmtId="3" fontId="3" fillId="0" borderId="12" xfId="0" applyNumberFormat="1" applyFont="1" applyFill="1" applyBorder="1" applyAlignment="1">
      <alignment horizontal="center"/>
    </xf>
    <xf numFmtId="165" fontId="3" fillId="0" borderId="12" xfId="0" applyNumberFormat="1" applyFont="1" applyFill="1" applyBorder="1" applyAlignment="1">
      <alignment horizontal="center"/>
    </xf>
    <xf numFmtId="3" fontId="12" fillId="0" borderId="12" xfId="53" applyNumberFormat="1" applyFont="1" applyFill="1" applyBorder="1" applyAlignment="1">
      <alignment horizontal="left" vertical="center"/>
      <protection/>
    </xf>
    <xf numFmtId="3" fontId="32" fillId="0" borderId="12" xfId="53" applyNumberFormat="1" applyFont="1" applyFill="1" applyBorder="1" applyAlignment="1">
      <alignment horizontal="center" vertical="center" wrapText="1"/>
      <protection/>
    </xf>
    <xf numFmtId="164" fontId="32" fillId="0" borderId="12" xfId="0" applyNumberFormat="1" applyFont="1" applyFill="1" applyBorder="1" applyAlignment="1">
      <alignment horizontal="center"/>
    </xf>
    <xf numFmtId="3" fontId="32" fillId="0" borderId="12" xfId="0" applyNumberFormat="1" applyFont="1" applyFill="1" applyBorder="1" applyAlignment="1">
      <alignment horizontal="center"/>
    </xf>
    <xf numFmtId="165" fontId="32" fillId="0" borderId="12" xfId="0" applyNumberFormat="1" applyFont="1" applyFill="1" applyBorder="1" applyAlignment="1">
      <alignment horizontal="center"/>
    </xf>
    <xf numFmtId="0" fontId="12" fillId="0" borderId="0" xfId="0" applyFont="1" applyFill="1" applyAlignment="1">
      <alignment horizontal="center"/>
    </xf>
    <xf numFmtId="3" fontId="33" fillId="0" borderId="0" xfId="0" applyNumberFormat="1" applyFont="1" applyFill="1" applyAlignment="1">
      <alignment horizontal="center"/>
    </xf>
    <xf numFmtId="3" fontId="6" fillId="0" borderId="0" xfId="0" applyNumberFormat="1" applyFont="1" applyFill="1" applyAlignment="1">
      <alignment horizontal="center"/>
    </xf>
    <xf numFmtId="165" fontId="34" fillId="0" borderId="12" xfId="0" applyNumberFormat="1" applyFont="1" applyFill="1" applyBorder="1" applyAlignment="1">
      <alignment horizontal="center"/>
    </xf>
    <xf numFmtId="0" fontId="5"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xf>
    <xf numFmtId="0" fontId="0" fillId="0" borderId="0" xfId="0" applyAlignment="1">
      <alignment vertical="center"/>
    </xf>
    <xf numFmtId="3" fontId="0" fillId="0" borderId="0" xfId="0" applyNumberFormat="1" applyFill="1" applyAlignment="1">
      <alignment horizontal="right" vertical="top"/>
    </xf>
    <xf numFmtId="3" fontId="0" fillId="0" borderId="0" xfId="0" applyNumberFormat="1" applyFill="1" applyAlignment="1">
      <alignment horizontal="right"/>
    </xf>
    <xf numFmtId="3" fontId="3" fillId="0" borderId="0" xfId="0" applyNumberFormat="1" applyFont="1" applyFill="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3" fontId="35" fillId="0" borderId="0" xfId="0" applyNumberFormat="1" applyFont="1" applyFill="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49" fontId="3" fillId="0" borderId="12" xfId="0" applyNumberFormat="1" applyFont="1" applyBorder="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xf>
    <xf numFmtId="3" fontId="10" fillId="22"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2" xfId="0" applyNumberFormat="1" applyFont="1" applyFill="1" applyBorder="1" applyAlignment="1">
      <alignment horizontal="center" vertical="center" wrapText="1"/>
    </xf>
    <xf numFmtId="0" fontId="10" fillId="0" borderId="12" xfId="0" applyFont="1" applyFill="1" applyBorder="1" applyAlignment="1">
      <alignment vertical="center"/>
    </xf>
    <xf numFmtId="49" fontId="35" fillId="0" borderId="11"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49" fontId="37" fillId="0" borderId="12"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0" fontId="12" fillId="0" borderId="12" xfId="0" applyFont="1" applyBorder="1" applyAlignment="1">
      <alignment vertical="center" wrapText="1"/>
    </xf>
    <xf numFmtId="49" fontId="12" fillId="0" borderId="12" xfId="0" applyNumberFormat="1" applyFont="1" applyBorder="1" applyAlignment="1">
      <alignment horizontal="center" vertical="center" wrapText="1"/>
    </xf>
    <xf numFmtId="3" fontId="12"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3"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2"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3"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0" fontId="12" fillId="0" borderId="1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49" fontId="1"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7" fillId="0" borderId="12" xfId="0" applyNumberFormat="1" applyFont="1" applyFill="1" applyBorder="1" applyAlignment="1">
      <alignment horizontal="center" vertical="center"/>
    </xf>
    <xf numFmtId="0" fontId="3" fillId="0" borderId="13" xfId="0" applyFont="1" applyBorder="1" applyAlignment="1">
      <alignment vertical="center" wrapText="1"/>
    </xf>
    <xf numFmtId="49" fontId="10" fillId="0" borderId="12" xfId="0" applyNumberFormat="1" applyFont="1" applyFill="1" applyBorder="1" applyAlignment="1">
      <alignment horizontal="center" vertical="center"/>
    </xf>
    <xf numFmtId="0" fontId="35" fillId="0" borderId="13" xfId="0" applyFont="1" applyFill="1" applyBorder="1" applyAlignment="1">
      <alignment horizontal="left" vertical="center" wrapText="1"/>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left"/>
    </xf>
    <xf numFmtId="0" fontId="2" fillId="0" borderId="0" xfId="0" applyFont="1" applyAlignment="1">
      <alignment vertical="center" wrapText="1"/>
    </xf>
    <xf numFmtId="0" fontId="2" fillId="0" borderId="0" xfId="0" applyFont="1" applyAlignment="1">
      <alignment horizontal="center" vertical="center" wrapText="1"/>
    </xf>
    <xf numFmtId="0" fontId="1" fillId="0" borderId="12" xfId="0" applyFont="1" applyBorder="1" applyAlignment="1">
      <alignment horizontal="center"/>
    </xf>
    <xf numFmtId="0" fontId="1" fillId="0" borderId="12" xfId="0" applyFont="1" applyBorder="1" applyAlignment="1">
      <alignment horizontal="center" vertical="center" wrapText="1"/>
    </xf>
    <xf numFmtId="49" fontId="10" fillId="0" borderId="12" xfId="0" applyNumberFormat="1" applyFont="1" applyBorder="1" applyAlignment="1">
      <alignment horizontal="center"/>
    </xf>
    <xf numFmtId="0" fontId="1" fillId="0" borderId="12" xfId="0" applyFont="1" applyBorder="1" applyAlignment="1">
      <alignment vertical="center" wrapText="1"/>
    </xf>
    <xf numFmtId="164" fontId="1" fillId="0" borderId="13" xfId="0" applyNumberFormat="1" applyFont="1" applyBorder="1" applyAlignment="1">
      <alignment horizontal="right"/>
    </xf>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164" fontId="10" fillId="0" borderId="13" xfId="0" applyNumberFormat="1" applyFont="1" applyBorder="1" applyAlignment="1">
      <alignment horizontal="right"/>
    </xf>
    <xf numFmtId="3" fontId="10" fillId="0" borderId="13" xfId="0" applyNumberFormat="1" applyFont="1" applyBorder="1" applyAlignment="1">
      <alignment horizontal="right"/>
    </xf>
    <xf numFmtId="164" fontId="10" fillId="0" borderId="12" xfId="0" applyNumberFormat="1" applyFont="1" applyBorder="1" applyAlignment="1">
      <alignment horizontal="right"/>
    </xf>
    <xf numFmtId="3" fontId="10" fillId="0" borderId="12" xfId="0" applyNumberFormat="1" applyFont="1" applyBorder="1" applyAlignment="1">
      <alignment horizontal="right"/>
    </xf>
    <xf numFmtId="3" fontId="6" fillId="0" borderId="13" xfId="0" applyNumberFormat="1" applyFont="1" applyBorder="1" applyAlignment="1">
      <alignment horizontal="right"/>
    </xf>
    <xf numFmtId="0" fontId="38" fillId="0" borderId="0" xfId="0" applyFont="1" applyBorder="1" applyAlignment="1">
      <alignment horizontal="right"/>
    </xf>
    <xf numFmtId="3" fontId="55" fillId="0" borderId="0" xfId="0" applyNumberFormat="1" applyFont="1" applyFill="1" applyAlignment="1">
      <alignment horizontal="right" vertical="center"/>
    </xf>
    <xf numFmtId="3" fontId="55" fillId="0" borderId="0" xfId="0" applyNumberFormat="1" applyFont="1" applyFill="1" applyAlignment="1">
      <alignment horizontal="right" vertical="top"/>
    </xf>
    <xf numFmtId="3" fontId="55" fillId="0" borderId="0" xfId="0" applyNumberFormat="1" applyFont="1" applyFill="1" applyAlignment="1">
      <alignment horizontal="right"/>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49" fontId="10" fillId="0" borderId="12" xfId="0" applyNumberFormat="1" applyFont="1" applyBorder="1" applyAlignment="1">
      <alignment horizont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2" fillId="0" borderId="11" xfId="53" applyFont="1" applyFill="1" applyBorder="1" applyAlignment="1">
      <alignment horizontal="center" vertical="top"/>
      <protection/>
    </xf>
    <xf numFmtId="0" fontId="12" fillId="0" borderId="17" xfId="53" applyFont="1" applyFill="1" applyBorder="1" applyAlignment="1">
      <alignment horizontal="center" vertical="top"/>
      <protection/>
    </xf>
    <xf numFmtId="0" fontId="12" fillId="0" borderId="14" xfId="53" applyFont="1" applyFill="1" applyBorder="1" applyAlignment="1">
      <alignment horizontal="center" vertical="top"/>
      <protection/>
    </xf>
    <xf numFmtId="0" fontId="14" fillId="0" borderId="0" xfId="53" applyFont="1" applyFill="1" applyBorder="1" applyAlignment="1">
      <alignment horizontal="center" vertical="top" wrapText="1"/>
      <protection/>
    </xf>
    <xf numFmtId="0" fontId="2" fillId="0" borderId="0" xfId="0" applyFont="1" applyAlignment="1">
      <alignment horizontal="center" vertical="center" wrapText="1"/>
    </xf>
    <xf numFmtId="3"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49" fontId="10" fillId="22" borderId="12" xfId="0" applyNumberFormat="1" applyFont="1" applyFill="1" applyBorder="1" applyAlignment="1">
      <alignment horizontal="center" vertical="center" wrapText="1"/>
    </xf>
    <xf numFmtId="49" fontId="10" fillId="22" borderId="12" xfId="0" applyNumberFormat="1" applyFont="1" applyFill="1" applyBorder="1" applyAlignment="1">
      <alignment horizontal="center" vertical="center" textRotation="90" wrapText="1"/>
    </xf>
    <xf numFmtId="49" fontId="10" fillId="22" borderId="11" xfId="0" applyNumberFormat="1" applyFont="1" applyFill="1" applyBorder="1" applyAlignment="1">
      <alignment horizontal="center" vertical="center" wrapText="1"/>
    </xf>
    <xf numFmtId="49" fontId="10" fillId="22" borderId="14" xfId="0" applyNumberFormat="1" applyFont="1" applyFill="1" applyBorder="1" applyAlignment="1">
      <alignment horizontal="center" vertical="center" wrapText="1"/>
    </xf>
    <xf numFmtId="3" fontId="3" fillId="22" borderId="12" xfId="0" applyNumberFormat="1"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4" xfId="0" applyFont="1" applyFill="1" applyBorder="1" applyAlignment="1">
      <alignment horizontal="center"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3" xfId="0" applyNumberFormat="1" applyFont="1" applyBorder="1" applyAlignment="1">
      <alignment horizontal="center" vertical="center"/>
    </xf>
    <xf numFmtId="3" fontId="10" fillId="22"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Обычный_Январь"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212"/>
  <sheetViews>
    <sheetView zoomScalePageLayoutView="0" workbookViewId="0" topLeftCell="B1">
      <selection activeCell="B19" sqref="B19"/>
    </sheetView>
  </sheetViews>
  <sheetFormatPr defaultColWidth="9.140625" defaultRowHeight="15"/>
  <cols>
    <col min="1" max="1" width="23.57421875" style="0" customWidth="1"/>
    <col min="2" max="2" width="68.8515625" style="0" customWidth="1"/>
    <col min="3" max="3" width="14.8515625" style="0" customWidth="1"/>
    <col min="4" max="4" width="14.421875" style="0" customWidth="1"/>
    <col min="5" max="5" width="10.421875" style="0" customWidth="1"/>
  </cols>
  <sheetData>
    <row r="1" spans="1:6" ht="15">
      <c r="A1" s="1"/>
      <c r="B1" s="1"/>
      <c r="C1" s="20"/>
      <c r="D1" s="2"/>
      <c r="E1" s="21"/>
      <c r="F1" s="222" t="s">
        <v>799</v>
      </c>
    </row>
    <row r="2" spans="1:6" ht="15">
      <c r="A2" s="1"/>
      <c r="B2" s="1"/>
      <c r="C2" s="1"/>
      <c r="D2" s="3"/>
      <c r="E2" s="21"/>
      <c r="F2" s="222" t="s">
        <v>797</v>
      </c>
    </row>
    <row r="3" spans="1:5" ht="18.75">
      <c r="A3" s="118" t="s">
        <v>367</v>
      </c>
      <c r="B3" s="22"/>
      <c r="C3" s="5"/>
      <c r="D3" s="6"/>
      <c r="E3" s="6"/>
    </row>
    <row r="4" spans="1:4" ht="15">
      <c r="A4" s="5"/>
      <c r="B4" s="4"/>
      <c r="C4" s="5"/>
      <c r="D4" s="5"/>
    </row>
    <row r="5" spans="1:5" ht="14.25" customHeight="1">
      <c r="A5" s="11"/>
      <c r="B5" s="10"/>
      <c r="C5" s="12"/>
      <c r="D5" s="9"/>
      <c r="E5" s="13"/>
    </row>
    <row r="6" spans="1:6" ht="14.25">
      <c r="A6" s="232" t="s">
        <v>165</v>
      </c>
      <c r="B6" s="233" t="s">
        <v>800</v>
      </c>
      <c r="C6" s="236" t="s">
        <v>167</v>
      </c>
      <c r="D6" s="237" t="s">
        <v>801</v>
      </c>
      <c r="E6" s="228" t="s">
        <v>168</v>
      </c>
      <c r="F6" s="228" t="s">
        <v>169</v>
      </c>
    </row>
    <row r="7" spans="1:6" ht="14.25">
      <c r="A7" s="232"/>
      <c r="B7" s="234"/>
      <c r="C7" s="234"/>
      <c r="D7" s="238"/>
      <c r="E7" s="229"/>
      <c r="F7" s="229"/>
    </row>
    <row r="8" spans="1:6" ht="7.5" customHeight="1">
      <c r="A8" s="232"/>
      <c r="B8" s="234"/>
      <c r="C8" s="234"/>
      <c r="D8" s="238"/>
      <c r="E8" s="229"/>
      <c r="F8" s="229"/>
    </row>
    <row r="9" spans="1:6" ht="2.25" customHeight="1">
      <c r="A9" s="232"/>
      <c r="B9" s="234"/>
      <c r="C9" s="234"/>
      <c r="D9" s="238"/>
      <c r="E9" s="229"/>
      <c r="F9" s="229"/>
    </row>
    <row r="10" spans="1:6" ht="2.25" customHeight="1">
      <c r="A10" s="232"/>
      <c r="B10" s="235"/>
      <c r="C10" s="235"/>
      <c r="D10" s="239"/>
      <c r="E10" s="230"/>
      <c r="F10" s="230"/>
    </row>
    <row r="11" spans="1:6" ht="12" customHeight="1">
      <c r="A11" s="16" t="s">
        <v>166</v>
      </c>
      <c r="B11" s="14">
        <v>2</v>
      </c>
      <c r="C11" s="15">
        <v>3</v>
      </c>
      <c r="D11" s="15">
        <v>4</v>
      </c>
      <c r="E11" s="15">
        <v>5</v>
      </c>
      <c r="F11" s="15">
        <v>6</v>
      </c>
    </row>
    <row r="12" spans="1:6" ht="14.25">
      <c r="A12" s="212" t="s">
        <v>803</v>
      </c>
      <c r="B12" s="24" t="s">
        <v>802</v>
      </c>
      <c r="C12" s="217">
        <f>C13+C34+C85</f>
        <v>1195117.0999999999</v>
      </c>
      <c r="D12" s="218">
        <f>D13+D34+D85</f>
        <v>1177655</v>
      </c>
      <c r="E12" s="26">
        <f>D12/C12*100</f>
        <v>98.53887957924795</v>
      </c>
      <c r="F12" s="29">
        <f>D12/$D$211*100</f>
        <v>78.86943111114445</v>
      </c>
    </row>
    <row r="13" spans="1:6" ht="14.25">
      <c r="A13" s="16" t="s">
        <v>805</v>
      </c>
      <c r="B13" s="23" t="s">
        <v>804</v>
      </c>
      <c r="C13" s="215">
        <f>C14+C17+C20+C23+C26+C29+C32</f>
        <v>6532</v>
      </c>
      <c r="D13" s="215">
        <f>D14+D17+D20+D23+D26+D29+D32</f>
        <v>7053</v>
      </c>
      <c r="E13" s="26">
        <f aca="true" t="shared" si="0" ref="E13:E76">D13/C13*100</f>
        <v>107.97611757501531</v>
      </c>
      <c r="F13" s="29">
        <f aca="true" t="shared" si="1" ref="F13:F76">D13/$D$211*100</f>
        <v>0.4723506439720477</v>
      </c>
    </row>
    <row r="14" spans="1:6" ht="14.25">
      <c r="A14" s="16" t="s">
        <v>807</v>
      </c>
      <c r="B14" s="23" t="s">
        <v>806</v>
      </c>
      <c r="C14" s="215">
        <f>C15</f>
        <v>8</v>
      </c>
      <c r="D14" s="215">
        <f>D15</f>
        <v>9</v>
      </c>
      <c r="E14" s="26">
        <f t="shared" si="0"/>
        <v>112.5</v>
      </c>
      <c r="F14" s="29">
        <f t="shared" si="1"/>
        <v>0.000602744335140852</v>
      </c>
    </row>
    <row r="15" spans="1:6" ht="22.5">
      <c r="A15" s="16" t="s">
        <v>809</v>
      </c>
      <c r="B15" s="23" t="s">
        <v>808</v>
      </c>
      <c r="C15" s="215">
        <f>C16</f>
        <v>8</v>
      </c>
      <c r="D15" s="215">
        <f>D16</f>
        <v>9</v>
      </c>
      <c r="E15" s="26">
        <f t="shared" si="0"/>
        <v>112.5</v>
      </c>
      <c r="F15" s="29">
        <f t="shared" si="1"/>
        <v>0.000602744335140852</v>
      </c>
    </row>
    <row r="16" spans="1:6" ht="14.25">
      <c r="A16" s="16" t="s">
        <v>811</v>
      </c>
      <c r="B16" s="23" t="s">
        <v>810</v>
      </c>
      <c r="C16" s="215">
        <v>8</v>
      </c>
      <c r="D16" s="216">
        <v>9</v>
      </c>
      <c r="E16" s="26">
        <f t="shared" si="0"/>
        <v>112.5</v>
      </c>
      <c r="F16" s="29">
        <f t="shared" si="1"/>
        <v>0.000602744335140852</v>
      </c>
    </row>
    <row r="17" spans="1:6" ht="22.5">
      <c r="A17" s="16" t="s">
        <v>813</v>
      </c>
      <c r="B17" s="23" t="s">
        <v>812</v>
      </c>
      <c r="C17" s="215">
        <f>C18</f>
        <v>40</v>
      </c>
      <c r="D17" s="215">
        <f>D18</f>
        <v>40</v>
      </c>
      <c r="E17" s="26">
        <f t="shared" si="0"/>
        <v>100</v>
      </c>
      <c r="F17" s="29">
        <f t="shared" si="1"/>
        <v>0.0026788637117371203</v>
      </c>
    </row>
    <row r="18" spans="1:6" ht="14.25">
      <c r="A18" s="16" t="s">
        <v>815</v>
      </c>
      <c r="B18" s="23" t="s">
        <v>814</v>
      </c>
      <c r="C18" s="215">
        <f>C19</f>
        <v>40</v>
      </c>
      <c r="D18" s="215">
        <f>D19</f>
        <v>40</v>
      </c>
      <c r="E18" s="26">
        <f t="shared" si="0"/>
        <v>100</v>
      </c>
      <c r="F18" s="29">
        <f t="shared" si="1"/>
        <v>0.0026788637117371203</v>
      </c>
    </row>
    <row r="19" spans="1:6" ht="22.5">
      <c r="A19" s="16" t="s">
        <v>817</v>
      </c>
      <c r="B19" s="23" t="s">
        <v>816</v>
      </c>
      <c r="C19" s="215">
        <v>40</v>
      </c>
      <c r="D19" s="216">
        <v>40</v>
      </c>
      <c r="E19" s="26">
        <f t="shared" si="0"/>
        <v>100</v>
      </c>
      <c r="F19" s="29">
        <f t="shared" si="1"/>
        <v>0.0026788637117371203</v>
      </c>
    </row>
    <row r="20" spans="1:6" ht="14.25">
      <c r="A20" s="16" t="s">
        <v>819</v>
      </c>
      <c r="B20" s="23" t="s">
        <v>818</v>
      </c>
      <c r="C20" s="215">
        <f>C21</f>
        <v>3</v>
      </c>
      <c r="D20" s="215">
        <f>D21</f>
        <v>3</v>
      </c>
      <c r="E20" s="26">
        <f t="shared" si="0"/>
        <v>100</v>
      </c>
      <c r="F20" s="29">
        <f t="shared" si="1"/>
        <v>0.000200914778380284</v>
      </c>
    </row>
    <row r="21" spans="1:6" ht="22.5">
      <c r="A21" s="16" t="s">
        <v>821</v>
      </c>
      <c r="B21" s="23" t="s">
        <v>820</v>
      </c>
      <c r="C21" s="215">
        <f>C22</f>
        <v>3</v>
      </c>
      <c r="D21" s="215">
        <f>D22</f>
        <v>3</v>
      </c>
      <c r="E21" s="26">
        <f t="shared" si="0"/>
        <v>100</v>
      </c>
      <c r="F21" s="29">
        <f t="shared" si="1"/>
        <v>0.000200914778380284</v>
      </c>
    </row>
    <row r="22" spans="1:6" ht="14.25">
      <c r="A22" s="16" t="s">
        <v>823</v>
      </c>
      <c r="B22" s="23" t="s">
        <v>822</v>
      </c>
      <c r="C22" s="215">
        <v>3</v>
      </c>
      <c r="D22" s="216">
        <v>3</v>
      </c>
      <c r="E22" s="26">
        <f t="shared" si="0"/>
        <v>100</v>
      </c>
      <c r="F22" s="29">
        <f t="shared" si="1"/>
        <v>0.000200914778380284</v>
      </c>
    </row>
    <row r="23" spans="1:6" ht="14.25">
      <c r="A23" s="16" t="s">
        <v>825</v>
      </c>
      <c r="B23" s="23" t="s">
        <v>824</v>
      </c>
      <c r="C23" s="215">
        <f>C24</f>
        <v>372</v>
      </c>
      <c r="D23" s="215">
        <f>D24</f>
        <v>372</v>
      </c>
      <c r="E23" s="26">
        <f t="shared" si="0"/>
        <v>100</v>
      </c>
      <c r="F23" s="29">
        <f t="shared" si="1"/>
        <v>0.024913432519155215</v>
      </c>
    </row>
    <row r="24" spans="1:6" ht="14.25">
      <c r="A24" s="16" t="s">
        <v>827</v>
      </c>
      <c r="B24" s="23" t="s">
        <v>826</v>
      </c>
      <c r="C24" s="215">
        <f>C25</f>
        <v>372</v>
      </c>
      <c r="D24" s="215">
        <f>D25</f>
        <v>372</v>
      </c>
      <c r="E24" s="26">
        <f t="shared" si="0"/>
        <v>100</v>
      </c>
      <c r="F24" s="29">
        <f t="shared" si="1"/>
        <v>0.024913432519155215</v>
      </c>
    </row>
    <row r="25" spans="1:6" ht="22.5">
      <c r="A25" s="16" t="s">
        <v>829</v>
      </c>
      <c r="B25" s="23" t="s">
        <v>828</v>
      </c>
      <c r="C25" s="215">
        <v>372</v>
      </c>
      <c r="D25" s="216">
        <v>372</v>
      </c>
      <c r="E25" s="26">
        <f t="shared" si="0"/>
        <v>100</v>
      </c>
      <c r="F25" s="29">
        <f t="shared" si="1"/>
        <v>0.024913432519155215</v>
      </c>
    </row>
    <row r="26" spans="1:6" ht="14.25">
      <c r="A26" s="16" t="s">
        <v>831</v>
      </c>
      <c r="B26" s="23" t="s">
        <v>830</v>
      </c>
      <c r="C26" s="215">
        <f>C27</f>
        <v>6109</v>
      </c>
      <c r="D26" s="215">
        <f>D27</f>
        <v>6633</v>
      </c>
      <c r="E26" s="26">
        <f t="shared" si="0"/>
        <v>108.5775085938779</v>
      </c>
      <c r="F26" s="29">
        <f t="shared" si="1"/>
        <v>0.44422257499880796</v>
      </c>
    </row>
    <row r="27" spans="1:6" ht="14.25">
      <c r="A27" s="16" t="s">
        <v>833</v>
      </c>
      <c r="B27" s="23" t="s">
        <v>832</v>
      </c>
      <c r="C27" s="215">
        <f>C28</f>
        <v>6109</v>
      </c>
      <c r="D27" s="215">
        <f>D28</f>
        <v>6633</v>
      </c>
      <c r="E27" s="26">
        <f t="shared" si="0"/>
        <v>108.5775085938779</v>
      </c>
      <c r="F27" s="29">
        <f t="shared" si="1"/>
        <v>0.44422257499880796</v>
      </c>
    </row>
    <row r="28" spans="1:6" ht="14.25">
      <c r="A28" s="16" t="s">
        <v>835</v>
      </c>
      <c r="B28" s="23" t="s">
        <v>834</v>
      </c>
      <c r="C28" s="215">
        <v>6109</v>
      </c>
      <c r="D28" s="216">
        <v>6633</v>
      </c>
      <c r="E28" s="26">
        <f t="shared" si="0"/>
        <v>108.5775085938779</v>
      </c>
      <c r="F28" s="29">
        <f t="shared" si="1"/>
        <v>0.44422257499880796</v>
      </c>
    </row>
    <row r="29" spans="1:6" ht="22.5">
      <c r="A29" s="16" t="s">
        <v>837</v>
      </c>
      <c r="B29" s="23" t="s">
        <v>836</v>
      </c>
      <c r="C29" s="17"/>
      <c r="D29" s="216">
        <f>D30</f>
        <v>2292</v>
      </c>
      <c r="E29" s="26"/>
      <c r="F29" s="29">
        <f t="shared" si="1"/>
        <v>0.15349889068253697</v>
      </c>
    </row>
    <row r="30" spans="1:6" ht="14.25">
      <c r="A30" s="16" t="s">
        <v>839</v>
      </c>
      <c r="B30" s="23" t="s">
        <v>838</v>
      </c>
      <c r="C30" s="17"/>
      <c r="D30" s="216">
        <f>D31</f>
        <v>2292</v>
      </c>
      <c r="E30" s="26"/>
      <c r="F30" s="29">
        <f t="shared" si="1"/>
        <v>0.15349889068253697</v>
      </c>
    </row>
    <row r="31" spans="1:6" ht="22.5">
      <c r="A31" s="16" t="s">
        <v>841</v>
      </c>
      <c r="B31" s="23" t="s">
        <v>840</v>
      </c>
      <c r="C31" s="17"/>
      <c r="D31" s="216">
        <v>2292</v>
      </c>
      <c r="E31" s="26"/>
      <c r="F31" s="29">
        <f t="shared" si="1"/>
        <v>0.15349889068253697</v>
      </c>
    </row>
    <row r="32" spans="1:6" ht="14.25">
      <c r="A32" s="16" t="s">
        <v>843</v>
      </c>
      <c r="B32" s="23" t="s">
        <v>842</v>
      </c>
      <c r="C32" s="17"/>
      <c r="D32" s="216">
        <f>D33</f>
        <v>-2296</v>
      </c>
      <c r="E32" s="26"/>
      <c r="F32" s="29">
        <f t="shared" si="1"/>
        <v>-0.1537667770537107</v>
      </c>
    </row>
    <row r="33" spans="1:6" ht="14.25">
      <c r="A33" s="16" t="s">
        <v>845</v>
      </c>
      <c r="B33" s="23" t="s">
        <v>844</v>
      </c>
      <c r="C33" s="17"/>
      <c r="D33" s="216">
        <v>-2296</v>
      </c>
      <c r="E33" s="26"/>
      <c r="F33" s="29">
        <f t="shared" si="1"/>
        <v>-0.1537667770537107</v>
      </c>
    </row>
    <row r="34" spans="1:6" ht="14.25">
      <c r="A34" s="16" t="s">
        <v>847</v>
      </c>
      <c r="B34" s="23" t="s">
        <v>846</v>
      </c>
      <c r="C34" s="214">
        <f>C35+C83</f>
        <v>1128777.0999999999</v>
      </c>
      <c r="D34" s="215">
        <f>D35+D83</f>
        <v>1113129</v>
      </c>
      <c r="E34" s="26">
        <f t="shared" si="0"/>
        <v>98.61371213147397</v>
      </c>
      <c r="F34" s="29">
        <f t="shared" si="1"/>
        <v>74.54802211455572</v>
      </c>
    </row>
    <row r="35" spans="1:6" ht="22.5">
      <c r="A35" s="16" t="s">
        <v>849</v>
      </c>
      <c r="B35" s="23" t="s">
        <v>848</v>
      </c>
      <c r="C35" s="215">
        <f>C36+C46+C55+C78</f>
        <v>948501.9999999999</v>
      </c>
      <c r="D35" s="215">
        <f>D36+D46+D55+D78</f>
        <v>932766</v>
      </c>
      <c r="E35" s="26">
        <f t="shared" si="0"/>
        <v>98.3409629078273</v>
      </c>
      <c r="F35" s="29">
        <f t="shared" si="1"/>
        <v>62.46882472355466</v>
      </c>
    </row>
    <row r="36" spans="1:6" ht="14.25">
      <c r="A36" s="16" t="s">
        <v>851</v>
      </c>
      <c r="B36" s="23" t="s">
        <v>850</v>
      </c>
      <c r="C36" s="215">
        <f>C37+C40+C42+C44</f>
        <v>481667</v>
      </c>
      <c r="D36" s="215">
        <f>D37+D40+D42+D44</f>
        <v>481667</v>
      </c>
      <c r="E36" s="26">
        <f t="shared" si="0"/>
        <v>100</v>
      </c>
      <c r="F36" s="29">
        <f t="shared" si="1"/>
        <v>32.258006186032084</v>
      </c>
    </row>
    <row r="37" spans="1:6" ht="14.25">
      <c r="A37" s="16" t="s">
        <v>853</v>
      </c>
      <c r="B37" s="23" t="s">
        <v>852</v>
      </c>
      <c r="C37" s="215">
        <f>SUM(C38:C39)</f>
        <v>305639</v>
      </c>
      <c r="D37" s="215">
        <f>SUM(D38:D39)</f>
        <v>305639</v>
      </c>
      <c r="E37" s="26">
        <f t="shared" si="0"/>
        <v>100</v>
      </c>
      <c r="F37" s="29">
        <f t="shared" si="1"/>
        <v>20.46913064979054</v>
      </c>
    </row>
    <row r="38" spans="1:6" ht="14.25">
      <c r="A38" s="16" t="s">
        <v>855</v>
      </c>
      <c r="B38" s="23" t="s">
        <v>854</v>
      </c>
      <c r="C38" s="215">
        <v>265361</v>
      </c>
      <c r="D38" s="216">
        <v>265361</v>
      </c>
      <c r="E38" s="26">
        <f t="shared" si="0"/>
        <v>100</v>
      </c>
      <c r="F38" s="29">
        <f t="shared" si="1"/>
        <v>17.771648835256848</v>
      </c>
    </row>
    <row r="39" spans="1:6" ht="14.25">
      <c r="A39" s="16" t="s">
        <v>857</v>
      </c>
      <c r="B39" s="23" t="s">
        <v>856</v>
      </c>
      <c r="C39" s="215">
        <v>40278</v>
      </c>
      <c r="D39" s="216">
        <v>40278</v>
      </c>
      <c r="E39" s="26">
        <f t="shared" si="0"/>
        <v>100</v>
      </c>
      <c r="F39" s="29">
        <f t="shared" si="1"/>
        <v>2.697481814533693</v>
      </c>
    </row>
    <row r="40" spans="1:6" ht="14.25">
      <c r="A40" s="16" t="s">
        <v>859</v>
      </c>
      <c r="B40" s="23" t="s">
        <v>858</v>
      </c>
      <c r="C40" s="215">
        <f>C41</f>
        <v>143561</v>
      </c>
      <c r="D40" s="215">
        <f>D41</f>
        <v>143561</v>
      </c>
      <c r="E40" s="26">
        <f t="shared" si="0"/>
        <v>100</v>
      </c>
      <c r="F40" s="29">
        <f t="shared" si="1"/>
        <v>9.614508833017316</v>
      </c>
    </row>
    <row r="41" spans="1:6" ht="22.5">
      <c r="A41" s="16" t="s">
        <v>861</v>
      </c>
      <c r="B41" s="23" t="s">
        <v>860</v>
      </c>
      <c r="C41" s="215">
        <v>143561</v>
      </c>
      <c r="D41" s="216">
        <v>143561</v>
      </c>
      <c r="E41" s="26">
        <f t="shared" si="0"/>
        <v>100</v>
      </c>
      <c r="F41" s="29">
        <f t="shared" si="1"/>
        <v>9.614508833017316</v>
      </c>
    </row>
    <row r="42" spans="1:6" ht="22.5">
      <c r="A42" s="16" t="s">
        <v>863</v>
      </c>
      <c r="B42" s="23" t="s">
        <v>862</v>
      </c>
      <c r="C42" s="215">
        <f>C43</f>
        <v>18164</v>
      </c>
      <c r="D42" s="215">
        <f>D43</f>
        <v>18164</v>
      </c>
      <c r="E42" s="26">
        <f t="shared" si="0"/>
        <v>100</v>
      </c>
      <c r="F42" s="29">
        <f t="shared" si="1"/>
        <v>1.2164720114998262</v>
      </c>
    </row>
    <row r="43" spans="1:6" ht="22.5">
      <c r="A43" s="16" t="s">
        <v>865</v>
      </c>
      <c r="B43" s="23" t="s">
        <v>864</v>
      </c>
      <c r="C43" s="215">
        <v>18164</v>
      </c>
      <c r="D43" s="216">
        <v>18164</v>
      </c>
      <c r="E43" s="26">
        <f t="shared" si="0"/>
        <v>100</v>
      </c>
      <c r="F43" s="29">
        <f t="shared" si="1"/>
        <v>1.2164720114998262</v>
      </c>
    </row>
    <row r="44" spans="1:6" ht="14.25">
      <c r="A44" s="16" t="s">
        <v>867</v>
      </c>
      <c r="B44" s="23" t="s">
        <v>866</v>
      </c>
      <c r="C44" s="215">
        <f>C45</f>
        <v>14303</v>
      </c>
      <c r="D44" s="215">
        <f>D45</f>
        <v>14303</v>
      </c>
      <c r="E44" s="26">
        <f t="shared" si="0"/>
        <v>100</v>
      </c>
      <c r="F44" s="29">
        <f t="shared" si="1"/>
        <v>0.9578946917244008</v>
      </c>
    </row>
    <row r="45" spans="1:6" ht="14.25">
      <c r="A45" s="16" t="s">
        <v>869</v>
      </c>
      <c r="B45" s="23" t="s">
        <v>868</v>
      </c>
      <c r="C45" s="215">
        <v>14303</v>
      </c>
      <c r="D45" s="216">
        <v>14303</v>
      </c>
      <c r="E45" s="26">
        <f t="shared" si="0"/>
        <v>100</v>
      </c>
      <c r="F45" s="29">
        <f t="shared" si="1"/>
        <v>0.9578946917244008</v>
      </c>
    </row>
    <row r="46" spans="1:6" ht="22.5">
      <c r="A46" s="16" t="s">
        <v>871</v>
      </c>
      <c r="B46" s="23" t="s">
        <v>870</v>
      </c>
      <c r="C46" s="214">
        <f>C47+C49+C51+C53</f>
        <v>236010.19999999998</v>
      </c>
      <c r="D46" s="215">
        <f>D47+D49+D51+D53</f>
        <v>235331</v>
      </c>
      <c r="E46" s="26">
        <f t="shared" si="0"/>
        <v>99.71221582795998</v>
      </c>
      <c r="F46" s="29">
        <f t="shared" si="1"/>
        <v>15.760491903670204</v>
      </c>
    </row>
    <row r="47" spans="1:6" ht="22.5">
      <c r="A47" s="16" t="s">
        <v>873</v>
      </c>
      <c r="B47" s="23" t="s">
        <v>872</v>
      </c>
      <c r="C47" s="17">
        <f>C48</f>
        <v>1567</v>
      </c>
      <c r="D47" s="17">
        <f>D48</f>
        <v>1346</v>
      </c>
      <c r="E47" s="26">
        <f t="shared" si="0"/>
        <v>85.8966177409062</v>
      </c>
      <c r="F47" s="29">
        <f t="shared" si="1"/>
        <v>0.0901437638999541</v>
      </c>
    </row>
    <row r="48" spans="1:6" ht="33.75">
      <c r="A48" s="16" t="s">
        <v>875</v>
      </c>
      <c r="B48" s="23" t="s">
        <v>874</v>
      </c>
      <c r="C48" s="17">
        <v>1567</v>
      </c>
      <c r="D48" s="18">
        <v>1346</v>
      </c>
      <c r="E48" s="26">
        <f t="shared" si="0"/>
        <v>85.8966177409062</v>
      </c>
      <c r="F48" s="29">
        <f t="shared" si="1"/>
        <v>0.0901437638999541</v>
      </c>
    </row>
    <row r="49" spans="1:6" ht="24.75" customHeight="1">
      <c r="A49" s="16" t="s">
        <v>877</v>
      </c>
      <c r="B49" s="23" t="s">
        <v>876</v>
      </c>
      <c r="C49" s="214">
        <f>C50</f>
        <v>34.9</v>
      </c>
      <c r="D49" s="215">
        <f>D50</f>
        <v>35</v>
      </c>
      <c r="E49" s="26">
        <f t="shared" si="0"/>
        <v>100.2865329512894</v>
      </c>
      <c r="F49" s="29">
        <f t="shared" si="1"/>
        <v>0.00234400574776998</v>
      </c>
    </row>
    <row r="50" spans="1:6" ht="22.5">
      <c r="A50" s="16" t="s">
        <v>879</v>
      </c>
      <c r="B50" s="23" t="s">
        <v>878</v>
      </c>
      <c r="C50" s="214">
        <v>34.9</v>
      </c>
      <c r="D50" s="216">
        <v>35</v>
      </c>
      <c r="E50" s="26">
        <f t="shared" si="0"/>
        <v>100.2865329512894</v>
      </c>
      <c r="F50" s="29">
        <f t="shared" si="1"/>
        <v>0.00234400574776998</v>
      </c>
    </row>
    <row r="51" spans="1:6" ht="33.75">
      <c r="A51" s="16" t="s">
        <v>881</v>
      </c>
      <c r="B51" s="23" t="s">
        <v>880</v>
      </c>
      <c r="C51" s="215">
        <f>C52</f>
        <v>229778</v>
      </c>
      <c r="D51" s="215">
        <f>D52</f>
        <v>229718</v>
      </c>
      <c r="E51" s="26">
        <f t="shared" si="0"/>
        <v>99.97388783956688</v>
      </c>
      <c r="F51" s="29">
        <f t="shared" si="1"/>
        <v>15.384580353320693</v>
      </c>
    </row>
    <row r="52" spans="1:6" ht="22.5">
      <c r="A52" s="16" t="s">
        <v>883</v>
      </c>
      <c r="B52" s="23" t="s">
        <v>882</v>
      </c>
      <c r="C52" s="215">
        <v>229778</v>
      </c>
      <c r="D52" s="216">
        <v>229718</v>
      </c>
      <c r="E52" s="26">
        <f t="shared" si="0"/>
        <v>99.97388783956688</v>
      </c>
      <c r="F52" s="29">
        <f t="shared" si="1"/>
        <v>15.384580353320693</v>
      </c>
    </row>
    <row r="53" spans="1:6" ht="14.25">
      <c r="A53" s="16" t="s">
        <v>885</v>
      </c>
      <c r="B53" s="23" t="s">
        <v>884</v>
      </c>
      <c r="C53" s="214">
        <f>C54</f>
        <v>4630.3</v>
      </c>
      <c r="D53" s="215">
        <f>D54</f>
        <v>4232</v>
      </c>
      <c r="E53" s="26">
        <f t="shared" si="0"/>
        <v>91.39796557458479</v>
      </c>
      <c r="F53" s="29">
        <f t="shared" si="1"/>
        <v>0.2834237807017873</v>
      </c>
    </row>
    <row r="54" spans="1:6" ht="14.25">
      <c r="A54" s="16" t="s">
        <v>887</v>
      </c>
      <c r="B54" s="23" t="s">
        <v>886</v>
      </c>
      <c r="C54" s="214">
        <v>4630.3</v>
      </c>
      <c r="D54" s="216">
        <v>4232</v>
      </c>
      <c r="E54" s="26">
        <f t="shared" si="0"/>
        <v>91.39796557458479</v>
      </c>
      <c r="F54" s="29">
        <f t="shared" si="1"/>
        <v>0.2834237807017873</v>
      </c>
    </row>
    <row r="55" spans="1:6" ht="14.25">
      <c r="A55" s="16" t="s">
        <v>889</v>
      </c>
      <c r="B55" s="23" t="s">
        <v>888</v>
      </c>
      <c r="C55" s="214">
        <f>C56+C58+C60+C62+C64+C66+C68+C70+C72+C74+C76</f>
        <v>199864.7</v>
      </c>
      <c r="D55" s="215">
        <f>D56+D58+D60+D62+D64+D66+D68+D70+D72+D74+D76</f>
        <v>186115</v>
      </c>
      <c r="E55" s="26">
        <f t="shared" si="0"/>
        <v>93.12049601555452</v>
      </c>
      <c r="F55" s="29">
        <f t="shared" si="1"/>
        <v>12.464417992748853</v>
      </c>
    </row>
    <row r="56" spans="1:6" ht="14.25">
      <c r="A56" s="16" t="s">
        <v>891</v>
      </c>
      <c r="B56" s="23" t="s">
        <v>890</v>
      </c>
      <c r="C56" s="215">
        <f>C57</f>
        <v>2203</v>
      </c>
      <c r="D56" s="215">
        <f>D57</f>
        <v>2203</v>
      </c>
      <c r="E56" s="26">
        <f t="shared" si="0"/>
        <v>100</v>
      </c>
      <c r="F56" s="29">
        <f t="shared" si="1"/>
        <v>0.1475384189239219</v>
      </c>
    </row>
    <row r="57" spans="1:6" ht="22.5">
      <c r="A57" s="16" t="s">
        <v>893</v>
      </c>
      <c r="B57" s="23" t="s">
        <v>892</v>
      </c>
      <c r="C57" s="215">
        <v>2203</v>
      </c>
      <c r="D57" s="216">
        <v>2203</v>
      </c>
      <c r="E57" s="26">
        <f t="shared" si="0"/>
        <v>100</v>
      </c>
      <c r="F57" s="29">
        <f t="shared" si="1"/>
        <v>0.1475384189239219</v>
      </c>
    </row>
    <row r="58" spans="1:6" ht="22.5">
      <c r="A58" s="16" t="s">
        <v>895</v>
      </c>
      <c r="B58" s="23" t="s">
        <v>894</v>
      </c>
      <c r="C58" s="215">
        <f>C59</f>
        <v>8</v>
      </c>
      <c r="D58" s="215">
        <f>D59</f>
        <v>6</v>
      </c>
      <c r="E58" s="26">
        <f t="shared" si="0"/>
        <v>75</v>
      </c>
      <c r="F58" s="29">
        <f t="shared" si="1"/>
        <v>0.000401829556760568</v>
      </c>
    </row>
    <row r="59" spans="1:6" ht="22.5">
      <c r="A59" s="16" t="s">
        <v>897</v>
      </c>
      <c r="B59" s="23" t="s">
        <v>896</v>
      </c>
      <c r="C59" s="215">
        <v>8</v>
      </c>
      <c r="D59" s="216">
        <v>6</v>
      </c>
      <c r="E59" s="26">
        <f t="shared" si="0"/>
        <v>75</v>
      </c>
      <c r="F59" s="29">
        <f t="shared" si="1"/>
        <v>0.000401829556760568</v>
      </c>
    </row>
    <row r="60" spans="1:6" ht="22.5">
      <c r="A60" s="16" t="s">
        <v>899</v>
      </c>
      <c r="B60" s="23" t="s">
        <v>898</v>
      </c>
      <c r="C60" s="215">
        <f>C61</f>
        <v>2209</v>
      </c>
      <c r="D60" s="215">
        <f>D61</f>
        <v>2209</v>
      </c>
      <c r="E60" s="26">
        <f t="shared" si="0"/>
        <v>100</v>
      </c>
      <c r="F60" s="29">
        <f t="shared" si="1"/>
        <v>0.14794024848068246</v>
      </c>
    </row>
    <row r="61" spans="1:6" ht="22.5">
      <c r="A61" s="16" t="s">
        <v>901</v>
      </c>
      <c r="B61" s="23" t="s">
        <v>900</v>
      </c>
      <c r="C61" s="215">
        <v>2209</v>
      </c>
      <c r="D61" s="216">
        <v>2209</v>
      </c>
      <c r="E61" s="26">
        <f t="shared" si="0"/>
        <v>100</v>
      </c>
      <c r="F61" s="29">
        <f t="shared" si="1"/>
        <v>0.14794024848068246</v>
      </c>
    </row>
    <row r="62" spans="1:6" ht="22.5">
      <c r="A62" s="16" t="s">
        <v>903</v>
      </c>
      <c r="B62" s="23" t="s">
        <v>902</v>
      </c>
      <c r="C62" s="215">
        <f>C63</f>
        <v>104</v>
      </c>
      <c r="D62" s="215">
        <f>D63</f>
        <v>104</v>
      </c>
      <c r="E62" s="26">
        <f t="shared" si="0"/>
        <v>100</v>
      </c>
      <c r="F62" s="29">
        <f t="shared" si="1"/>
        <v>0.006965045650516512</v>
      </c>
    </row>
    <row r="63" spans="1:6" ht="22.5">
      <c r="A63" s="16" t="s">
        <v>905</v>
      </c>
      <c r="B63" s="23" t="s">
        <v>904</v>
      </c>
      <c r="C63" s="215">
        <v>104</v>
      </c>
      <c r="D63" s="216">
        <v>104</v>
      </c>
      <c r="E63" s="26">
        <f t="shared" si="0"/>
        <v>100</v>
      </c>
      <c r="F63" s="29">
        <f t="shared" si="1"/>
        <v>0.006965045650516512</v>
      </c>
    </row>
    <row r="64" spans="1:6" ht="22.5">
      <c r="A64" s="16" t="s">
        <v>907</v>
      </c>
      <c r="B64" s="23" t="s">
        <v>906</v>
      </c>
      <c r="C64" s="214">
        <f>C65</f>
        <v>5993.2</v>
      </c>
      <c r="D64" s="215">
        <f>D65</f>
        <v>5200</v>
      </c>
      <c r="E64" s="26">
        <f t="shared" si="0"/>
        <v>86.76500033371154</v>
      </c>
      <c r="F64" s="29">
        <f t="shared" si="1"/>
        <v>0.3482522825258256</v>
      </c>
    </row>
    <row r="65" spans="1:6" ht="22.5">
      <c r="A65" s="16" t="s">
        <v>909</v>
      </c>
      <c r="B65" s="23" t="s">
        <v>908</v>
      </c>
      <c r="C65" s="214">
        <v>5993.2</v>
      </c>
      <c r="D65" s="216">
        <v>5200</v>
      </c>
      <c r="E65" s="26">
        <f t="shared" si="0"/>
        <v>86.76500033371154</v>
      </c>
      <c r="F65" s="29">
        <f t="shared" si="1"/>
        <v>0.3482522825258256</v>
      </c>
    </row>
    <row r="66" spans="1:6" ht="22.5">
      <c r="A66" s="16" t="s">
        <v>911</v>
      </c>
      <c r="B66" s="23" t="s">
        <v>910</v>
      </c>
      <c r="C66" s="215">
        <f>C67</f>
        <v>6828</v>
      </c>
      <c r="D66" s="215">
        <f>D67</f>
        <v>5690</v>
      </c>
      <c r="E66" s="26">
        <f t="shared" si="0"/>
        <v>83.33333333333334</v>
      </c>
      <c r="F66" s="29">
        <f t="shared" si="1"/>
        <v>0.38106836299460534</v>
      </c>
    </row>
    <row r="67" spans="1:6" ht="22.5">
      <c r="A67" s="16" t="s">
        <v>913</v>
      </c>
      <c r="B67" s="23" t="s">
        <v>912</v>
      </c>
      <c r="C67" s="215">
        <v>6828</v>
      </c>
      <c r="D67" s="216">
        <v>5690</v>
      </c>
      <c r="E67" s="26">
        <f t="shared" si="0"/>
        <v>83.33333333333334</v>
      </c>
      <c r="F67" s="29">
        <f t="shared" si="1"/>
        <v>0.38106836299460534</v>
      </c>
    </row>
    <row r="68" spans="1:6" ht="22.5">
      <c r="A68" s="16" t="s">
        <v>915</v>
      </c>
      <c r="B68" s="23" t="s">
        <v>914</v>
      </c>
      <c r="C68" s="215">
        <f>C69</f>
        <v>154725</v>
      </c>
      <c r="D68" s="215">
        <f>D69</f>
        <v>146581</v>
      </c>
      <c r="E68" s="26">
        <f t="shared" si="0"/>
        <v>94.73646792696721</v>
      </c>
      <c r="F68" s="29">
        <f t="shared" si="1"/>
        <v>9.81676304325347</v>
      </c>
    </row>
    <row r="69" spans="1:6" ht="22.5">
      <c r="A69" s="16" t="s">
        <v>917</v>
      </c>
      <c r="B69" s="23" t="s">
        <v>916</v>
      </c>
      <c r="C69" s="215">
        <v>154725</v>
      </c>
      <c r="D69" s="216">
        <v>146581</v>
      </c>
      <c r="E69" s="26">
        <f t="shared" si="0"/>
        <v>94.73646792696721</v>
      </c>
      <c r="F69" s="29">
        <f t="shared" si="1"/>
        <v>9.81676304325347</v>
      </c>
    </row>
    <row r="70" spans="1:6" ht="37.5" customHeight="1">
      <c r="A70" s="16" t="s">
        <v>919</v>
      </c>
      <c r="B70" s="23" t="s">
        <v>918</v>
      </c>
      <c r="C70" s="215">
        <f>C71</f>
        <v>5100</v>
      </c>
      <c r="D70" s="215">
        <f>D71</f>
        <v>4647</v>
      </c>
      <c r="E70" s="26">
        <f t="shared" si="0"/>
        <v>91.11764705882352</v>
      </c>
      <c r="F70" s="29">
        <f t="shared" si="1"/>
        <v>0.31121699171105993</v>
      </c>
    </row>
    <row r="71" spans="1:6" ht="33.75">
      <c r="A71" s="16" t="s">
        <v>921</v>
      </c>
      <c r="B71" s="23" t="s">
        <v>920</v>
      </c>
      <c r="C71" s="215">
        <v>5100</v>
      </c>
      <c r="D71" s="216">
        <v>4647</v>
      </c>
      <c r="E71" s="26">
        <f t="shared" si="0"/>
        <v>91.11764705882352</v>
      </c>
      <c r="F71" s="29">
        <f t="shared" si="1"/>
        <v>0.31121699171105993</v>
      </c>
    </row>
    <row r="72" spans="1:6" ht="22.5">
      <c r="A72" s="16" t="s">
        <v>923</v>
      </c>
      <c r="B72" s="23" t="s">
        <v>922</v>
      </c>
      <c r="C72" s="215">
        <f>C73</f>
        <v>14457</v>
      </c>
      <c r="D72" s="215">
        <f>D73</f>
        <v>12169</v>
      </c>
      <c r="E72" s="26">
        <f t="shared" si="0"/>
        <v>84.17375665767449</v>
      </c>
      <c r="F72" s="29">
        <f t="shared" si="1"/>
        <v>0.8149773127032254</v>
      </c>
    </row>
    <row r="73" spans="1:6" ht="22.5">
      <c r="A73" s="16" t="s">
        <v>925</v>
      </c>
      <c r="B73" s="23" t="s">
        <v>924</v>
      </c>
      <c r="C73" s="215">
        <v>14457</v>
      </c>
      <c r="D73" s="216">
        <v>12169</v>
      </c>
      <c r="E73" s="26">
        <f t="shared" si="0"/>
        <v>84.17375665767449</v>
      </c>
      <c r="F73" s="29">
        <f t="shared" si="1"/>
        <v>0.8149773127032254</v>
      </c>
    </row>
    <row r="74" spans="1:6" ht="33.75">
      <c r="A74" s="16" t="s">
        <v>927</v>
      </c>
      <c r="B74" s="23" t="s">
        <v>926</v>
      </c>
      <c r="C74" s="214">
        <f>C75</f>
        <v>3586.3</v>
      </c>
      <c r="D74" s="215">
        <f>D75</f>
        <v>3377</v>
      </c>
      <c r="E74" s="26">
        <f t="shared" si="0"/>
        <v>94.1639015140953</v>
      </c>
      <c r="F74" s="29">
        <f t="shared" si="1"/>
        <v>0.22616306886340637</v>
      </c>
    </row>
    <row r="75" spans="1:6" ht="33.75">
      <c r="A75" s="16" t="s">
        <v>929</v>
      </c>
      <c r="B75" s="23" t="s">
        <v>928</v>
      </c>
      <c r="C75" s="214">
        <v>3586.3</v>
      </c>
      <c r="D75" s="216">
        <v>3377</v>
      </c>
      <c r="E75" s="26">
        <f t="shared" si="0"/>
        <v>94.1639015140953</v>
      </c>
      <c r="F75" s="29">
        <f t="shared" si="1"/>
        <v>0.22616306886340637</v>
      </c>
    </row>
    <row r="76" spans="1:6" ht="78.75">
      <c r="A76" s="16" t="s">
        <v>931</v>
      </c>
      <c r="B76" s="23" t="s">
        <v>930</v>
      </c>
      <c r="C76" s="214">
        <f>C77</f>
        <v>4651.2</v>
      </c>
      <c r="D76" s="215">
        <f>D77</f>
        <v>3929</v>
      </c>
      <c r="E76" s="26">
        <f t="shared" si="0"/>
        <v>84.47282421740626</v>
      </c>
      <c r="F76" s="29">
        <f t="shared" si="1"/>
        <v>0.2631313880853786</v>
      </c>
    </row>
    <row r="77" spans="1:6" ht="78.75">
      <c r="A77" s="16" t="s">
        <v>933</v>
      </c>
      <c r="B77" s="23" t="s">
        <v>932</v>
      </c>
      <c r="C77" s="214">
        <v>4651.2</v>
      </c>
      <c r="D77" s="216">
        <v>3929</v>
      </c>
      <c r="E77" s="26">
        <f aca="true" t="shared" si="2" ref="E77:E140">D77/C77*100</f>
        <v>84.47282421740626</v>
      </c>
      <c r="F77" s="29">
        <f aca="true" t="shared" si="3" ref="F77:F140">D77/$D$211*100</f>
        <v>0.2631313880853786</v>
      </c>
    </row>
    <row r="78" spans="1:6" ht="14.25">
      <c r="A78" s="16" t="s">
        <v>935</v>
      </c>
      <c r="B78" s="23" t="s">
        <v>934</v>
      </c>
      <c r="C78" s="214">
        <f>C79+C81</f>
        <v>30960.1</v>
      </c>
      <c r="D78" s="215">
        <f>D79+D81</f>
        <v>29653</v>
      </c>
      <c r="E78" s="26">
        <f t="shared" si="2"/>
        <v>95.77811441177516</v>
      </c>
      <c r="F78" s="29">
        <f t="shared" si="3"/>
        <v>1.9859086411035203</v>
      </c>
    </row>
    <row r="79" spans="1:6" ht="45">
      <c r="A79" s="16" t="s">
        <v>937</v>
      </c>
      <c r="B79" s="23" t="s">
        <v>936</v>
      </c>
      <c r="C79" s="214">
        <f>C80</f>
        <v>17820.8</v>
      </c>
      <c r="D79" s="215">
        <f>D80</f>
        <v>17821</v>
      </c>
      <c r="E79" s="26">
        <f t="shared" si="2"/>
        <v>100.00112228407254</v>
      </c>
      <c r="F79" s="29">
        <f t="shared" si="3"/>
        <v>1.1935007551716803</v>
      </c>
    </row>
    <row r="80" spans="1:6" ht="45">
      <c r="A80" s="16" t="s">
        <v>939</v>
      </c>
      <c r="B80" s="23" t="s">
        <v>938</v>
      </c>
      <c r="C80" s="214">
        <v>17820.8</v>
      </c>
      <c r="D80" s="216">
        <v>17821</v>
      </c>
      <c r="E80" s="26">
        <f t="shared" si="2"/>
        <v>100.00112228407254</v>
      </c>
      <c r="F80" s="29">
        <f t="shared" si="3"/>
        <v>1.1935007551716803</v>
      </c>
    </row>
    <row r="81" spans="1:6" ht="14.25">
      <c r="A81" s="16" t="s">
        <v>941</v>
      </c>
      <c r="B81" s="23" t="s">
        <v>940</v>
      </c>
      <c r="C81" s="214">
        <f>C82</f>
        <v>13139.3</v>
      </c>
      <c r="D81" s="215">
        <f>D82</f>
        <v>11832</v>
      </c>
      <c r="E81" s="26">
        <f t="shared" si="2"/>
        <v>90.05045930909561</v>
      </c>
      <c r="F81" s="29">
        <f t="shared" si="3"/>
        <v>0.7924078859318401</v>
      </c>
    </row>
    <row r="82" spans="1:6" ht="14.25">
      <c r="A82" s="16" t="s">
        <v>943</v>
      </c>
      <c r="B82" s="23" t="s">
        <v>942</v>
      </c>
      <c r="C82" s="214">
        <v>13139.3</v>
      </c>
      <c r="D82" s="216">
        <v>11832</v>
      </c>
      <c r="E82" s="26">
        <f t="shared" si="2"/>
        <v>90.05045930909561</v>
      </c>
      <c r="F82" s="29">
        <f t="shared" si="3"/>
        <v>0.7924078859318401</v>
      </c>
    </row>
    <row r="83" spans="1:6" ht="14.25">
      <c r="A83" s="16" t="s">
        <v>945</v>
      </c>
      <c r="B83" s="23" t="s">
        <v>944</v>
      </c>
      <c r="C83" s="214">
        <f>C84</f>
        <v>180275.1</v>
      </c>
      <c r="D83" s="215">
        <f>D84</f>
        <v>180363</v>
      </c>
      <c r="E83" s="26">
        <f t="shared" si="2"/>
        <v>100.04875881361319</v>
      </c>
      <c r="F83" s="29">
        <f t="shared" si="3"/>
        <v>12.079197391001054</v>
      </c>
    </row>
    <row r="84" spans="1:6" ht="14.25">
      <c r="A84" s="16" t="s">
        <v>947</v>
      </c>
      <c r="B84" s="23" t="s">
        <v>946</v>
      </c>
      <c r="C84" s="214">
        <v>180275.1</v>
      </c>
      <c r="D84" s="216">
        <v>180363</v>
      </c>
      <c r="E84" s="26">
        <f t="shared" si="2"/>
        <v>100.04875881361319</v>
      </c>
      <c r="F84" s="29">
        <f t="shared" si="3"/>
        <v>12.079197391001054</v>
      </c>
    </row>
    <row r="85" spans="1:6" ht="16.5" customHeight="1">
      <c r="A85" s="16" t="s">
        <v>949</v>
      </c>
      <c r="B85" s="23" t="s">
        <v>948</v>
      </c>
      <c r="C85" s="214">
        <f>C86+C89</f>
        <v>59808</v>
      </c>
      <c r="D85" s="215">
        <f>D86+D89</f>
        <v>57473</v>
      </c>
      <c r="E85" s="26">
        <f t="shared" si="2"/>
        <v>96.09584002140183</v>
      </c>
      <c r="F85" s="29">
        <f t="shared" si="3"/>
        <v>3.8490583526166877</v>
      </c>
    </row>
    <row r="86" spans="1:6" ht="14.25">
      <c r="A86" s="16" t="s">
        <v>951</v>
      </c>
      <c r="B86" s="23" t="s">
        <v>950</v>
      </c>
      <c r="C86" s="214">
        <f>C87</f>
        <v>55967.6</v>
      </c>
      <c r="D86" s="215">
        <f>D87</f>
        <v>53633</v>
      </c>
      <c r="E86" s="26">
        <f t="shared" si="2"/>
        <v>95.82865800927681</v>
      </c>
      <c r="F86" s="29">
        <f t="shared" si="3"/>
        <v>3.591887436289924</v>
      </c>
    </row>
    <row r="87" spans="1:6" ht="14.25">
      <c r="A87" s="16" t="s">
        <v>953</v>
      </c>
      <c r="B87" s="23" t="s">
        <v>952</v>
      </c>
      <c r="C87" s="214">
        <f>C88</f>
        <v>55967.6</v>
      </c>
      <c r="D87" s="215">
        <f>D88</f>
        <v>53633</v>
      </c>
      <c r="E87" s="26">
        <f t="shared" si="2"/>
        <v>95.82865800927681</v>
      </c>
      <c r="F87" s="29">
        <f t="shared" si="3"/>
        <v>3.591887436289924</v>
      </c>
    </row>
    <row r="88" spans="1:6" ht="22.5">
      <c r="A88" s="16" t="s">
        <v>955</v>
      </c>
      <c r="B88" s="23" t="s">
        <v>954</v>
      </c>
      <c r="C88" s="214">
        <v>55967.6</v>
      </c>
      <c r="D88" s="216">
        <v>53633</v>
      </c>
      <c r="E88" s="26">
        <f t="shared" si="2"/>
        <v>95.82865800927681</v>
      </c>
      <c r="F88" s="29">
        <f t="shared" si="3"/>
        <v>3.591887436289924</v>
      </c>
    </row>
    <row r="89" spans="1:6" ht="22.5">
      <c r="A89" s="16" t="s">
        <v>957</v>
      </c>
      <c r="B89" s="23" t="s">
        <v>956</v>
      </c>
      <c r="C89" s="214">
        <f>C90</f>
        <v>3840.4</v>
      </c>
      <c r="D89" s="215">
        <f>D90</f>
        <v>3840</v>
      </c>
      <c r="E89" s="26">
        <f t="shared" si="2"/>
        <v>99.98958441828975</v>
      </c>
      <c r="F89" s="29">
        <f t="shared" si="3"/>
        <v>0.25717091632676353</v>
      </c>
    </row>
    <row r="90" spans="1:6" ht="14.25">
      <c r="A90" s="16" t="s">
        <v>959</v>
      </c>
      <c r="B90" s="23" t="s">
        <v>958</v>
      </c>
      <c r="C90" s="214">
        <f>C91</f>
        <v>3840.4</v>
      </c>
      <c r="D90" s="215">
        <f>D91</f>
        <v>3840</v>
      </c>
      <c r="E90" s="26">
        <f t="shared" si="2"/>
        <v>99.98958441828975</v>
      </c>
      <c r="F90" s="29">
        <f t="shared" si="3"/>
        <v>0.25717091632676353</v>
      </c>
    </row>
    <row r="91" spans="1:6" ht="22.5">
      <c r="A91" s="16" t="s">
        <v>961</v>
      </c>
      <c r="B91" s="23" t="s">
        <v>960</v>
      </c>
      <c r="C91" s="214">
        <v>3840.4</v>
      </c>
      <c r="D91" s="216">
        <v>3840</v>
      </c>
      <c r="E91" s="26">
        <f t="shared" si="2"/>
        <v>99.98958441828975</v>
      </c>
      <c r="F91" s="29">
        <f t="shared" si="3"/>
        <v>0.25717091632676353</v>
      </c>
    </row>
    <row r="92" spans="1:6" ht="14.25">
      <c r="A92" s="212" t="s">
        <v>962</v>
      </c>
      <c r="B92" s="24" t="s">
        <v>802</v>
      </c>
      <c r="C92" s="218">
        <f aca="true" t="shared" si="4" ref="C92:D95">C93</f>
        <v>68</v>
      </c>
      <c r="D92" s="218">
        <f t="shared" si="4"/>
        <v>68</v>
      </c>
      <c r="E92" s="26">
        <f t="shared" si="2"/>
        <v>100</v>
      </c>
      <c r="F92" s="29">
        <f t="shared" si="3"/>
        <v>0.0045540683099531045</v>
      </c>
    </row>
    <row r="93" spans="1:6" ht="14.25">
      <c r="A93" s="16" t="s">
        <v>963</v>
      </c>
      <c r="B93" s="23" t="s">
        <v>804</v>
      </c>
      <c r="C93" s="215">
        <f t="shared" si="4"/>
        <v>68</v>
      </c>
      <c r="D93" s="215">
        <f t="shared" si="4"/>
        <v>68</v>
      </c>
      <c r="E93" s="26">
        <f t="shared" si="2"/>
        <v>100</v>
      </c>
      <c r="F93" s="29">
        <f t="shared" si="3"/>
        <v>0.0045540683099531045</v>
      </c>
    </row>
    <row r="94" spans="1:6" ht="14.25">
      <c r="A94" s="16" t="s">
        <v>964</v>
      </c>
      <c r="B94" s="23" t="s">
        <v>824</v>
      </c>
      <c r="C94" s="215">
        <f t="shared" si="4"/>
        <v>68</v>
      </c>
      <c r="D94" s="215">
        <f t="shared" si="4"/>
        <v>68</v>
      </c>
      <c r="E94" s="26">
        <f t="shared" si="2"/>
        <v>100</v>
      </c>
      <c r="F94" s="29">
        <f t="shared" si="3"/>
        <v>0.0045540683099531045</v>
      </c>
    </row>
    <row r="95" spans="1:6" ht="45">
      <c r="A95" s="16" t="s">
        <v>966</v>
      </c>
      <c r="B95" s="23" t="s">
        <v>965</v>
      </c>
      <c r="C95" s="215">
        <f t="shared" si="4"/>
        <v>68</v>
      </c>
      <c r="D95" s="215">
        <f t="shared" si="4"/>
        <v>68</v>
      </c>
      <c r="E95" s="26">
        <f t="shared" si="2"/>
        <v>100</v>
      </c>
      <c r="F95" s="29">
        <f t="shared" si="3"/>
        <v>0.0045540683099531045</v>
      </c>
    </row>
    <row r="96" spans="1:6" ht="14.25">
      <c r="A96" s="16" t="s">
        <v>968</v>
      </c>
      <c r="B96" s="23" t="s">
        <v>967</v>
      </c>
      <c r="C96" s="215">
        <v>68</v>
      </c>
      <c r="D96" s="216">
        <v>68</v>
      </c>
      <c r="E96" s="26">
        <f t="shared" si="2"/>
        <v>100</v>
      </c>
      <c r="F96" s="29">
        <f t="shared" si="3"/>
        <v>0.0045540683099531045</v>
      </c>
    </row>
    <row r="97" spans="1:6" ht="14.25">
      <c r="A97" s="212" t="s">
        <v>969</v>
      </c>
      <c r="B97" s="24" t="s">
        <v>802</v>
      </c>
      <c r="C97" s="218">
        <f aca="true" t="shared" si="5" ref="C97:D99">C98</f>
        <v>344</v>
      </c>
      <c r="D97" s="218">
        <f t="shared" si="5"/>
        <v>362</v>
      </c>
      <c r="E97" s="26">
        <f t="shared" si="2"/>
        <v>105.23255813953489</v>
      </c>
      <c r="F97" s="29">
        <f t="shared" si="3"/>
        <v>0.024243716591220935</v>
      </c>
    </row>
    <row r="98" spans="1:6" ht="14.25">
      <c r="A98" s="16" t="s">
        <v>970</v>
      </c>
      <c r="B98" s="23" t="s">
        <v>804</v>
      </c>
      <c r="C98" s="215">
        <f t="shared" si="5"/>
        <v>344</v>
      </c>
      <c r="D98" s="215">
        <f t="shared" si="5"/>
        <v>362</v>
      </c>
      <c r="E98" s="26">
        <f t="shared" si="2"/>
        <v>105.23255813953489</v>
      </c>
      <c r="F98" s="29">
        <f t="shared" si="3"/>
        <v>0.024243716591220935</v>
      </c>
    </row>
    <row r="99" spans="1:6" ht="14.25">
      <c r="A99" s="16" t="s">
        <v>971</v>
      </c>
      <c r="B99" s="23" t="s">
        <v>824</v>
      </c>
      <c r="C99" s="215">
        <f t="shared" si="5"/>
        <v>344</v>
      </c>
      <c r="D99" s="215">
        <f t="shared" si="5"/>
        <v>362</v>
      </c>
      <c r="E99" s="26">
        <f t="shared" si="2"/>
        <v>105.23255813953489</v>
      </c>
      <c r="F99" s="29">
        <f t="shared" si="3"/>
        <v>0.024243716591220935</v>
      </c>
    </row>
    <row r="100" spans="1:6" ht="33.75">
      <c r="A100" s="16" t="s">
        <v>973</v>
      </c>
      <c r="B100" s="23" t="s">
        <v>972</v>
      </c>
      <c r="C100" s="215">
        <v>344</v>
      </c>
      <c r="D100" s="216">
        <v>362</v>
      </c>
      <c r="E100" s="26">
        <f t="shared" si="2"/>
        <v>105.23255813953489</v>
      </c>
      <c r="F100" s="29">
        <f t="shared" si="3"/>
        <v>0.024243716591220935</v>
      </c>
    </row>
    <row r="101" spans="1:6" ht="14.25">
      <c r="A101" s="212" t="s">
        <v>974</v>
      </c>
      <c r="B101" s="24" t="s">
        <v>802</v>
      </c>
      <c r="C101" s="218">
        <f aca="true" t="shared" si="6" ref="C101:D104">C102</f>
        <v>55</v>
      </c>
      <c r="D101" s="218">
        <f t="shared" si="6"/>
        <v>55</v>
      </c>
      <c r="E101" s="26">
        <f t="shared" si="2"/>
        <v>100</v>
      </c>
      <c r="F101" s="29">
        <f t="shared" si="3"/>
        <v>0.00368343760363854</v>
      </c>
    </row>
    <row r="102" spans="1:6" ht="14.25">
      <c r="A102" s="16" t="s">
        <v>975</v>
      </c>
      <c r="B102" s="23" t="s">
        <v>804</v>
      </c>
      <c r="C102" s="215">
        <f t="shared" si="6"/>
        <v>55</v>
      </c>
      <c r="D102" s="215">
        <f t="shared" si="6"/>
        <v>55</v>
      </c>
      <c r="E102" s="26">
        <f t="shared" si="2"/>
        <v>100</v>
      </c>
      <c r="F102" s="29">
        <f t="shared" si="3"/>
        <v>0.00368343760363854</v>
      </c>
    </row>
    <row r="103" spans="1:6" ht="14.25">
      <c r="A103" s="16" t="s">
        <v>976</v>
      </c>
      <c r="B103" s="23" t="s">
        <v>824</v>
      </c>
      <c r="C103" s="215">
        <f t="shared" si="6"/>
        <v>55</v>
      </c>
      <c r="D103" s="215">
        <f t="shared" si="6"/>
        <v>55</v>
      </c>
      <c r="E103" s="26">
        <f t="shared" si="2"/>
        <v>100</v>
      </c>
      <c r="F103" s="29">
        <f t="shared" si="3"/>
        <v>0.00368343760363854</v>
      </c>
    </row>
    <row r="104" spans="1:6" ht="14.25">
      <c r="A104" s="16" t="s">
        <v>977</v>
      </c>
      <c r="B104" s="23" t="s">
        <v>826</v>
      </c>
      <c r="C104" s="215">
        <f t="shared" si="6"/>
        <v>55</v>
      </c>
      <c r="D104" s="215">
        <f t="shared" si="6"/>
        <v>55</v>
      </c>
      <c r="E104" s="26">
        <f t="shared" si="2"/>
        <v>100</v>
      </c>
      <c r="F104" s="29">
        <f t="shared" si="3"/>
        <v>0.00368343760363854</v>
      </c>
    </row>
    <row r="105" spans="1:6" ht="22.5">
      <c r="A105" s="16" t="s">
        <v>978</v>
      </c>
      <c r="B105" s="23" t="s">
        <v>828</v>
      </c>
      <c r="C105" s="215">
        <v>55</v>
      </c>
      <c r="D105" s="216">
        <v>55</v>
      </c>
      <c r="E105" s="26">
        <f t="shared" si="2"/>
        <v>100</v>
      </c>
      <c r="F105" s="29">
        <f t="shared" si="3"/>
        <v>0.00368343760363854</v>
      </c>
    </row>
    <row r="106" spans="1:6" ht="14.25">
      <c r="A106" s="212" t="s">
        <v>979</v>
      </c>
      <c r="B106" s="24" t="s">
        <v>802</v>
      </c>
      <c r="C106" s="218">
        <f aca="true" t="shared" si="7" ref="C106:D109">C107</f>
        <v>14</v>
      </c>
      <c r="D106" s="218">
        <f t="shared" si="7"/>
        <v>14</v>
      </c>
      <c r="E106" s="26">
        <f t="shared" si="2"/>
        <v>100</v>
      </c>
      <c r="F106" s="29">
        <f t="shared" si="3"/>
        <v>0.0009376022991079921</v>
      </c>
    </row>
    <row r="107" spans="1:6" ht="14.25">
      <c r="A107" s="16" t="s">
        <v>980</v>
      </c>
      <c r="B107" s="23" t="s">
        <v>804</v>
      </c>
      <c r="C107" s="215">
        <f t="shared" si="7"/>
        <v>14</v>
      </c>
      <c r="D107" s="215">
        <f t="shared" si="7"/>
        <v>14</v>
      </c>
      <c r="E107" s="26">
        <f t="shared" si="2"/>
        <v>100</v>
      </c>
      <c r="F107" s="29">
        <f t="shared" si="3"/>
        <v>0.0009376022991079921</v>
      </c>
    </row>
    <row r="108" spans="1:6" ht="14.25">
      <c r="A108" s="16" t="s">
        <v>0</v>
      </c>
      <c r="B108" s="23" t="s">
        <v>806</v>
      </c>
      <c r="C108" s="215">
        <f t="shared" si="7"/>
        <v>14</v>
      </c>
      <c r="D108" s="215">
        <f t="shared" si="7"/>
        <v>14</v>
      </c>
      <c r="E108" s="26">
        <f t="shared" si="2"/>
        <v>100</v>
      </c>
      <c r="F108" s="29">
        <f t="shared" si="3"/>
        <v>0.0009376022991079921</v>
      </c>
    </row>
    <row r="109" spans="1:6" ht="22.5">
      <c r="A109" s="16" t="s">
        <v>1</v>
      </c>
      <c r="B109" s="23" t="s">
        <v>808</v>
      </c>
      <c r="C109" s="215">
        <f t="shared" si="7"/>
        <v>14</v>
      </c>
      <c r="D109" s="215">
        <f t="shared" si="7"/>
        <v>14</v>
      </c>
      <c r="E109" s="26">
        <f t="shared" si="2"/>
        <v>100</v>
      </c>
      <c r="F109" s="29">
        <f t="shared" si="3"/>
        <v>0.0009376022991079921</v>
      </c>
    </row>
    <row r="110" spans="1:6" ht="46.5" customHeight="1">
      <c r="A110" s="16" t="s">
        <v>3</v>
      </c>
      <c r="B110" s="23" t="s">
        <v>2</v>
      </c>
      <c r="C110" s="215">
        <v>14</v>
      </c>
      <c r="D110" s="216">
        <v>14</v>
      </c>
      <c r="E110" s="26">
        <f t="shared" si="2"/>
        <v>100</v>
      </c>
      <c r="F110" s="29">
        <f t="shared" si="3"/>
        <v>0.0009376022991079921</v>
      </c>
    </row>
    <row r="111" spans="1:6" ht="14.25">
      <c r="A111" s="212" t="s">
        <v>4</v>
      </c>
      <c r="B111" s="24" t="s">
        <v>802</v>
      </c>
      <c r="C111" s="218">
        <f>C112</f>
        <v>310995</v>
      </c>
      <c r="D111" s="218">
        <f>D112</f>
        <v>270368.4</v>
      </c>
      <c r="E111" s="26">
        <f t="shared" si="2"/>
        <v>86.9365745429991</v>
      </c>
      <c r="F111" s="29">
        <f t="shared" si="3"/>
        <v>18.10700238901066</v>
      </c>
    </row>
    <row r="112" spans="1:6" ht="14.25">
      <c r="A112" s="16" t="s">
        <v>5</v>
      </c>
      <c r="B112" s="23" t="s">
        <v>804</v>
      </c>
      <c r="C112" s="215">
        <f>C113+C121+C126+C137+C142+C151</f>
        <v>310995</v>
      </c>
      <c r="D112" s="215">
        <f>D113+D121+D126+D137+D142+D151</f>
        <v>270368.4</v>
      </c>
      <c r="E112" s="26">
        <f t="shared" si="2"/>
        <v>86.9365745429991</v>
      </c>
      <c r="F112" s="29">
        <f t="shared" si="3"/>
        <v>18.10700238901066</v>
      </c>
    </row>
    <row r="113" spans="1:6" ht="14.25">
      <c r="A113" s="16" t="s">
        <v>7</v>
      </c>
      <c r="B113" s="23" t="s">
        <v>6</v>
      </c>
      <c r="C113" s="215">
        <f>C114</f>
        <v>265015</v>
      </c>
      <c r="D113" s="215">
        <f>D114</f>
        <v>224618</v>
      </c>
      <c r="E113" s="26">
        <f t="shared" si="2"/>
        <v>84.75671188423297</v>
      </c>
      <c r="F113" s="29">
        <f t="shared" si="3"/>
        <v>15.04302523007421</v>
      </c>
    </row>
    <row r="114" spans="1:6" ht="14.25">
      <c r="A114" s="16" t="s">
        <v>9</v>
      </c>
      <c r="B114" s="23" t="s">
        <v>8</v>
      </c>
      <c r="C114" s="215">
        <f>C115+C116+C119+C120</f>
        <v>265015</v>
      </c>
      <c r="D114" s="215">
        <f>D115+D116+D119+D120</f>
        <v>224618</v>
      </c>
      <c r="E114" s="26">
        <f t="shared" si="2"/>
        <v>84.75671188423297</v>
      </c>
      <c r="F114" s="29">
        <f t="shared" si="3"/>
        <v>15.04302523007421</v>
      </c>
    </row>
    <row r="115" spans="1:6" ht="22.5">
      <c r="A115" s="16" t="s">
        <v>11</v>
      </c>
      <c r="B115" s="23" t="s">
        <v>10</v>
      </c>
      <c r="C115" s="215">
        <v>1184</v>
      </c>
      <c r="D115" s="216">
        <v>1260</v>
      </c>
      <c r="E115" s="26">
        <f t="shared" si="2"/>
        <v>106.41891891891892</v>
      </c>
      <c r="F115" s="29">
        <f t="shared" si="3"/>
        <v>0.08438420691971928</v>
      </c>
    </row>
    <row r="116" spans="1:6" ht="22.5">
      <c r="A116" s="16" t="s">
        <v>13</v>
      </c>
      <c r="B116" s="23" t="s">
        <v>12</v>
      </c>
      <c r="C116" s="215">
        <f>SUM(C117:C118)</f>
        <v>263748</v>
      </c>
      <c r="D116" s="215">
        <f>SUM(D117:D118)</f>
        <v>223306</v>
      </c>
      <c r="E116" s="26">
        <f t="shared" si="2"/>
        <v>84.6664240107982</v>
      </c>
      <c r="F116" s="29">
        <f t="shared" si="3"/>
        <v>14.955158500329233</v>
      </c>
    </row>
    <row r="117" spans="1:6" ht="45">
      <c r="A117" s="16" t="s">
        <v>15</v>
      </c>
      <c r="B117" s="23" t="s">
        <v>14</v>
      </c>
      <c r="C117" s="215">
        <v>262789</v>
      </c>
      <c r="D117" s="216">
        <v>223072</v>
      </c>
      <c r="E117" s="26">
        <f t="shared" si="2"/>
        <v>84.88635369060349</v>
      </c>
      <c r="F117" s="29">
        <f t="shared" si="3"/>
        <v>14.939487147615571</v>
      </c>
    </row>
    <row r="118" spans="1:6" ht="48.75" customHeight="1">
      <c r="A118" s="16" t="s">
        <v>17</v>
      </c>
      <c r="B118" s="23" t="s">
        <v>16</v>
      </c>
      <c r="C118" s="215">
        <v>959</v>
      </c>
      <c r="D118" s="216">
        <v>234</v>
      </c>
      <c r="E118" s="26">
        <f t="shared" si="2"/>
        <v>24.400417101147028</v>
      </c>
      <c r="F118" s="29">
        <f t="shared" si="3"/>
        <v>0.015671352713662153</v>
      </c>
    </row>
    <row r="119" spans="1:6" ht="22.5">
      <c r="A119" s="16" t="s">
        <v>19</v>
      </c>
      <c r="B119" s="23" t="s">
        <v>18</v>
      </c>
      <c r="C119" s="215"/>
      <c r="D119" s="216"/>
      <c r="E119" s="26"/>
      <c r="F119" s="29">
        <f t="shared" si="3"/>
        <v>0</v>
      </c>
    </row>
    <row r="120" spans="1:6" ht="116.25" customHeight="1">
      <c r="A120" s="16" t="s">
        <v>21</v>
      </c>
      <c r="B120" s="23" t="s">
        <v>20</v>
      </c>
      <c r="C120" s="215">
        <v>83</v>
      </c>
      <c r="D120" s="216">
        <v>52</v>
      </c>
      <c r="E120" s="26">
        <f t="shared" si="2"/>
        <v>62.65060240963856</v>
      </c>
      <c r="F120" s="29">
        <f t="shared" si="3"/>
        <v>0.003482522825258256</v>
      </c>
    </row>
    <row r="121" spans="1:6" ht="14.25">
      <c r="A121" s="16" t="s">
        <v>23</v>
      </c>
      <c r="B121" s="23" t="s">
        <v>22</v>
      </c>
      <c r="C121" s="215">
        <f>C122+C125</f>
        <v>21136</v>
      </c>
      <c r="D121" s="215">
        <f>D122+D125</f>
        <v>20928</v>
      </c>
      <c r="E121" s="26">
        <f t="shared" si="2"/>
        <v>99.01589704769115</v>
      </c>
      <c r="F121" s="29">
        <f t="shared" si="3"/>
        <v>1.4015814939808613</v>
      </c>
    </row>
    <row r="122" spans="1:6" ht="14.25">
      <c r="A122" s="16" t="s">
        <v>25</v>
      </c>
      <c r="B122" s="23" t="s">
        <v>24</v>
      </c>
      <c r="C122" s="215">
        <f>SUM(C123:C124)</f>
        <v>10184</v>
      </c>
      <c r="D122" s="215">
        <f>SUM(D123:D124)</f>
        <v>10257</v>
      </c>
      <c r="E122" s="26">
        <f t="shared" si="2"/>
        <v>100.71681068342497</v>
      </c>
      <c r="F122" s="29">
        <f t="shared" si="3"/>
        <v>0.6869276272821909</v>
      </c>
    </row>
    <row r="123" spans="1:6" ht="14.25">
      <c r="A123" s="16" t="s">
        <v>27</v>
      </c>
      <c r="B123" s="23" t="s">
        <v>26</v>
      </c>
      <c r="C123" s="215">
        <v>3379</v>
      </c>
      <c r="D123" s="216">
        <v>3405</v>
      </c>
      <c r="E123" s="26">
        <f t="shared" si="2"/>
        <v>100.76945841965079</v>
      </c>
      <c r="F123" s="29">
        <f t="shared" si="3"/>
        <v>0.22803827346162234</v>
      </c>
    </row>
    <row r="124" spans="1:6" ht="22.5">
      <c r="A124" s="16" t="s">
        <v>29</v>
      </c>
      <c r="B124" s="23" t="s">
        <v>28</v>
      </c>
      <c r="C124" s="215">
        <v>6805</v>
      </c>
      <c r="D124" s="216">
        <v>6852</v>
      </c>
      <c r="E124" s="26">
        <f t="shared" si="2"/>
        <v>100.69066862601028</v>
      </c>
      <c r="F124" s="29">
        <f t="shared" si="3"/>
        <v>0.45888935382056867</v>
      </c>
    </row>
    <row r="125" spans="1:6" ht="14.25">
      <c r="A125" s="16" t="s">
        <v>31</v>
      </c>
      <c r="B125" s="23" t="s">
        <v>30</v>
      </c>
      <c r="C125" s="215">
        <v>10952</v>
      </c>
      <c r="D125" s="216">
        <v>10671</v>
      </c>
      <c r="E125" s="26">
        <f t="shared" si="2"/>
        <v>97.43425858290723</v>
      </c>
      <c r="F125" s="29">
        <f t="shared" si="3"/>
        <v>0.7146538666986701</v>
      </c>
    </row>
    <row r="126" spans="1:6" ht="14.25">
      <c r="A126" s="16" t="s">
        <v>33</v>
      </c>
      <c r="B126" s="23" t="s">
        <v>32</v>
      </c>
      <c r="C126" s="215">
        <f>C127+C129+C132</f>
        <v>22903</v>
      </c>
      <c r="D126" s="215">
        <f>D127+D129+D132</f>
        <v>22843</v>
      </c>
      <c r="E126" s="26">
        <f t="shared" si="2"/>
        <v>99.73802558616775</v>
      </c>
      <c r="F126" s="29">
        <f t="shared" si="3"/>
        <v>1.5298320941802759</v>
      </c>
    </row>
    <row r="127" spans="1:6" ht="14.25">
      <c r="A127" s="16" t="s">
        <v>35</v>
      </c>
      <c r="B127" s="23" t="s">
        <v>34</v>
      </c>
      <c r="C127" s="215">
        <f>C128</f>
        <v>386</v>
      </c>
      <c r="D127" s="215">
        <f>D128</f>
        <v>402</v>
      </c>
      <c r="E127" s="26">
        <f t="shared" si="2"/>
        <v>104.14507772020724</v>
      </c>
      <c r="F127" s="29">
        <f t="shared" si="3"/>
        <v>0.026922580302958056</v>
      </c>
    </row>
    <row r="128" spans="1:6" ht="22.5">
      <c r="A128" s="16" t="s">
        <v>37</v>
      </c>
      <c r="B128" s="23" t="s">
        <v>36</v>
      </c>
      <c r="C128" s="215">
        <v>386</v>
      </c>
      <c r="D128" s="216">
        <v>402</v>
      </c>
      <c r="E128" s="26">
        <f t="shared" si="2"/>
        <v>104.14507772020724</v>
      </c>
      <c r="F128" s="29">
        <f t="shared" si="3"/>
        <v>0.026922580302958056</v>
      </c>
    </row>
    <row r="129" spans="1:6" ht="14.25">
      <c r="A129" s="16" t="s">
        <v>39</v>
      </c>
      <c r="B129" s="23" t="s">
        <v>38</v>
      </c>
      <c r="C129" s="215">
        <f>SUM(C130:C131)</f>
        <v>15698</v>
      </c>
      <c r="D129" s="215">
        <f>SUM(D130:D131)</f>
        <v>15623</v>
      </c>
      <c r="E129" s="26">
        <f t="shared" si="2"/>
        <v>99.52223213148172</v>
      </c>
      <c r="F129" s="29">
        <f t="shared" si="3"/>
        <v>1.0462971942117256</v>
      </c>
    </row>
    <row r="130" spans="1:6" ht="14.25">
      <c r="A130" s="16" t="s">
        <v>41</v>
      </c>
      <c r="B130" s="23" t="s">
        <v>40</v>
      </c>
      <c r="C130" s="215">
        <v>9862</v>
      </c>
      <c r="D130" s="216">
        <v>9421</v>
      </c>
      <c r="E130" s="26">
        <f t="shared" si="2"/>
        <v>95.52829040762522</v>
      </c>
      <c r="F130" s="29">
        <f t="shared" si="3"/>
        <v>0.6309393757068852</v>
      </c>
    </row>
    <row r="131" spans="1:6" ht="14.25">
      <c r="A131" s="16" t="s">
        <v>43</v>
      </c>
      <c r="B131" s="23" t="s">
        <v>42</v>
      </c>
      <c r="C131" s="215">
        <v>5836</v>
      </c>
      <c r="D131" s="216">
        <v>6202</v>
      </c>
      <c r="E131" s="26">
        <f t="shared" si="2"/>
        <v>106.27141877998629</v>
      </c>
      <c r="F131" s="29">
        <f t="shared" si="3"/>
        <v>0.41535781850484044</v>
      </c>
    </row>
    <row r="132" spans="1:6" ht="14.25">
      <c r="A132" s="16" t="s">
        <v>45</v>
      </c>
      <c r="B132" s="23" t="s">
        <v>44</v>
      </c>
      <c r="C132" s="215">
        <f>C133+C135</f>
        <v>6819</v>
      </c>
      <c r="D132" s="215">
        <f>D133+D135</f>
        <v>6818</v>
      </c>
      <c r="E132" s="26">
        <f t="shared" si="2"/>
        <v>99.98533509312216</v>
      </c>
      <c r="F132" s="29">
        <f t="shared" si="3"/>
        <v>0.45661231966559207</v>
      </c>
    </row>
    <row r="133" spans="1:6" ht="22.5">
      <c r="A133" s="16" t="s">
        <v>47</v>
      </c>
      <c r="B133" s="23" t="s">
        <v>46</v>
      </c>
      <c r="C133" s="215">
        <f>C134</f>
        <v>193</v>
      </c>
      <c r="D133" s="215">
        <f>D134</f>
        <v>164</v>
      </c>
      <c r="E133" s="26">
        <f t="shared" si="2"/>
        <v>84.97409326424871</v>
      </c>
      <c r="F133" s="29">
        <f t="shared" si="3"/>
        <v>0.010983341218122193</v>
      </c>
    </row>
    <row r="134" spans="1:6" ht="36.75" customHeight="1">
      <c r="A134" s="16" t="s">
        <v>49</v>
      </c>
      <c r="B134" s="23" t="s">
        <v>48</v>
      </c>
      <c r="C134" s="215">
        <v>193</v>
      </c>
      <c r="D134" s="216">
        <v>164</v>
      </c>
      <c r="E134" s="26">
        <f t="shared" si="2"/>
        <v>84.97409326424871</v>
      </c>
      <c r="F134" s="29">
        <f t="shared" si="3"/>
        <v>0.010983341218122193</v>
      </c>
    </row>
    <row r="135" spans="1:6" ht="22.5">
      <c r="A135" s="16" t="s">
        <v>51</v>
      </c>
      <c r="B135" s="23" t="s">
        <v>50</v>
      </c>
      <c r="C135" s="215">
        <f>C136</f>
        <v>6626</v>
      </c>
      <c r="D135" s="215">
        <f>D136</f>
        <v>6654</v>
      </c>
      <c r="E135" s="26">
        <f t="shared" si="2"/>
        <v>100.42257772411712</v>
      </c>
      <c r="F135" s="29">
        <f t="shared" si="3"/>
        <v>0.4456289784474699</v>
      </c>
    </row>
    <row r="136" spans="1:6" ht="36.75" customHeight="1">
      <c r="A136" s="16" t="s">
        <v>52</v>
      </c>
      <c r="B136" s="23" t="s">
        <v>170</v>
      </c>
      <c r="C136" s="215">
        <v>6626</v>
      </c>
      <c r="D136" s="216">
        <v>6654</v>
      </c>
      <c r="E136" s="26">
        <f t="shared" si="2"/>
        <v>100.42257772411712</v>
      </c>
      <c r="F136" s="29">
        <f t="shared" si="3"/>
        <v>0.4456289784474699</v>
      </c>
    </row>
    <row r="137" spans="1:6" ht="14.25">
      <c r="A137" s="16" t="s">
        <v>53</v>
      </c>
      <c r="B137" s="23" t="s">
        <v>806</v>
      </c>
      <c r="C137" s="215">
        <f>C138+C140</f>
        <v>1640</v>
      </c>
      <c r="D137" s="215">
        <f>D138+D140</f>
        <v>1673</v>
      </c>
      <c r="E137" s="26">
        <f t="shared" si="2"/>
        <v>102.01219512195121</v>
      </c>
      <c r="F137" s="29">
        <f t="shared" si="3"/>
        <v>0.11204347474340504</v>
      </c>
    </row>
    <row r="138" spans="1:6" ht="22.5">
      <c r="A138" s="16" t="s">
        <v>55</v>
      </c>
      <c r="B138" s="23" t="s">
        <v>54</v>
      </c>
      <c r="C138" s="215">
        <f>C139</f>
        <v>443</v>
      </c>
      <c r="D138" s="215">
        <f>D139</f>
        <v>453</v>
      </c>
      <c r="E138" s="26">
        <f t="shared" si="2"/>
        <v>102.25733634311513</v>
      </c>
      <c r="F138" s="29">
        <f t="shared" si="3"/>
        <v>0.030338131535422887</v>
      </c>
    </row>
    <row r="139" spans="1:6" ht="22.5">
      <c r="A139" s="16" t="s">
        <v>57</v>
      </c>
      <c r="B139" s="23" t="s">
        <v>56</v>
      </c>
      <c r="C139" s="215">
        <v>443</v>
      </c>
      <c r="D139" s="216">
        <v>453</v>
      </c>
      <c r="E139" s="26">
        <f t="shared" si="2"/>
        <v>102.25733634311513</v>
      </c>
      <c r="F139" s="29">
        <f t="shared" si="3"/>
        <v>0.030338131535422887</v>
      </c>
    </row>
    <row r="140" spans="1:6" ht="22.5">
      <c r="A140" s="16" t="s">
        <v>58</v>
      </c>
      <c r="B140" s="23" t="s">
        <v>808</v>
      </c>
      <c r="C140" s="215">
        <f>C141</f>
        <v>1197</v>
      </c>
      <c r="D140" s="215">
        <f>D141</f>
        <v>1220</v>
      </c>
      <c r="E140" s="26">
        <f t="shared" si="2"/>
        <v>101.92147034252297</v>
      </c>
      <c r="F140" s="29">
        <f t="shared" si="3"/>
        <v>0.08170534320798217</v>
      </c>
    </row>
    <row r="141" spans="1:6" ht="45.75" customHeight="1">
      <c r="A141" s="16" t="s">
        <v>59</v>
      </c>
      <c r="B141" s="23" t="s">
        <v>2</v>
      </c>
      <c r="C141" s="215">
        <v>1197</v>
      </c>
      <c r="D141" s="216">
        <v>1220</v>
      </c>
      <c r="E141" s="26">
        <f aca="true" t="shared" si="8" ref="E141:E204">D141/C141*100</f>
        <v>101.92147034252297</v>
      </c>
      <c r="F141" s="29">
        <f aca="true" t="shared" si="9" ref="F141:F204">D141/$D$211*100</f>
        <v>0.08170534320798217</v>
      </c>
    </row>
    <row r="142" spans="1:6" ht="22.5">
      <c r="A142" s="16" t="s">
        <v>61</v>
      </c>
      <c r="B142" s="23" t="s">
        <v>60</v>
      </c>
      <c r="C142" s="17"/>
      <c r="D142" s="216">
        <f>D143+D146</f>
        <v>-6.6</v>
      </c>
      <c r="E142" s="26"/>
      <c r="F142" s="29">
        <f t="shared" si="9"/>
        <v>-0.0004420125124366248</v>
      </c>
    </row>
    <row r="143" spans="1:6" ht="14.25">
      <c r="A143" s="16" t="s">
        <v>63</v>
      </c>
      <c r="B143" s="23" t="s">
        <v>62</v>
      </c>
      <c r="C143" s="17"/>
      <c r="D143" s="216">
        <f>D144</f>
        <v>-7.3</v>
      </c>
      <c r="E143" s="26"/>
      <c r="F143" s="29">
        <f t="shared" si="9"/>
        <v>-0.0004888926273920244</v>
      </c>
    </row>
    <row r="144" spans="1:6" ht="14.25">
      <c r="A144" s="16" t="s">
        <v>65</v>
      </c>
      <c r="B144" s="23" t="s">
        <v>64</v>
      </c>
      <c r="C144" s="17"/>
      <c r="D144" s="216">
        <f>D145</f>
        <v>-7.3</v>
      </c>
      <c r="E144" s="26"/>
      <c r="F144" s="29">
        <f t="shared" si="9"/>
        <v>-0.0004888926273920244</v>
      </c>
    </row>
    <row r="145" spans="1:6" ht="22.5">
      <c r="A145" s="16" t="s">
        <v>67</v>
      </c>
      <c r="B145" s="23" t="s">
        <v>66</v>
      </c>
      <c r="C145" s="17"/>
      <c r="D145" s="216">
        <v>-7.3</v>
      </c>
      <c r="E145" s="26"/>
      <c r="F145" s="29">
        <f t="shared" si="9"/>
        <v>-0.0004888926273920244</v>
      </c>
    </row>
    <row r="146" spans="1:6" ht="14.25">
      <c r="A146" s="16" t="s">
        <v>69</v>
      </c>
      <c r="B146" s="23" t="s">
        <v>68</v>
      </c>
      <c r="C146" s="17"/>
      <c r="D146" s="216">
        <f>D147+D149</f>
        <v>0.7</v>
      </c>
      <c r="E146" s="26"/>
      <c r="F146" s="29">
        <f t="shared" si="9"/>
        <v>4.6880114955399595E-05</v>
      </c>
    </row>
    <row r="147" spans="1:6" ht="22.5">
      <c r="A147" s="16" t="s">
        <v>71</v>
      </c>
      <c r="B147" s="23" t="s">
        <v>70</v>
      </c>
      <c r="C147" s="17"/>
      <c r="D147" s="216">
        <f>D148</f>
        <v>0.6</v>
      </c>
      <c r="E147" s="26"/>
      <c r="F147" s="29">
        <f t="shared" si="9"/>
        <v>4.01829556760568E-05</v>
      </c>
    </row>
    <row r="148" spans="1:6" ht="33.75">
      <c r="A148" s="16" t="s">
        <v>73</v>
      </c>
      <c r="B148" s="23" t="s">
        <v>72</v>
      </c>
      <c r="C148" s="17"/>
      <c r="D148" s="216">
        <v>0.6</v>
      </c>
      <c r="E148" s="26"/>
      <c r="F148" s="29">
        <f t="shared" si="9"/>
        <v>4.01829556760568E-05</v>
      </c>
    </row>
    <row r="149" spans="1:6" ht="14.25">
      <c r="A149" s="16" t="s">
        <v>75</v>
      </c>
      <c r="B149" s="23" t="s">
        <v>74</v>
      </c>
      <c r="C149" s="17"/>
      <c r="D149" s="216">
        <f>D150</f>
        <v>0.1</v>
      </c>
      <c r="E149" s="26"/>
      <c r="F149" s="29">
        <f t="shared" si="9"/>
        <v>6.6971592793428E-06</v>
      </c>
    </row>
    <row r="150" spans="1:6" ht="14.25">
      <c r="A150" s="16" t="s">
        <v>77</v>
      </c>
      <c r="B150" s="23" t="s">
        <v>76</v>
      </c>
      <c r="C150" s="17"/>
      <c r="D150" s="216">
        <v>0.1</v>
      </c>
      <c r="E150" s="26"/>
      <c r="F150" s="29">
        <f t="shared" si="9"/>
        <v>6.6971592793428E-06</v>
      </c>
    </row>
    <row r="151" spans="1:6" ht="14.25">
      <c r="A151" s="16" t="s">
        <v>78</v>
      </c>
      <c r="B151" s="23" t="s">
        <v>824</v>
      </c>
      <c r="C151" s="215">
        <f>C152+C155+C156</f>
        <v>301</v>
      </c>
      <c r="D151" s="215">
        <f>D152+D155+D156</f>
        <v>313</v>
      </c>
      <c r="E151" s="26">
        <f t="shared" si="8"/>
        <v>103.98671096345515</v>
      </c>
      <c r="F151" s="29">
        <f t="shared" si="9"/>
        <v>0.020962108544342967</v>
      </c>
    </row>
    <row r="152" spans="1:6" ht="14.25">
      <c r="A152" s="16" t="s">
        <v>80</v>
      </c>
      <c r="B152" s="23" t="s">
        <v>79</v>
      </c>
      <c r="C152" s="215">
        <f>C153+C154</f>
        <v>65</v>
      </c>
      <c r="D152" s="215">
        <f>D153+D154</f>
        <v>71</v>
      </c>
      <c r="E152" s="26">
        <f t="shared" si="8"/>
        <v>109.23076923076923</v>
      </c>
      <c r="F152" s="29">
        <f t="shared" si="9"/>
        <v>0.004754983088333387</v>
      </c>
    </row>
    <row r="153" spans="1:6" ht="33.75">
      <c r="A153" s="16" t="s">
        <v>82</v>
      </c>
      <c r="B153" s="23" t="s">
        <v>81</v>
      </c>
      <c r="C153" s="215">
        <v>33</v>
      </c>
      <c r="D153" s="216">
        <v>39</v>
      </c>
      <c r="E153" s="26">
        <f t="shared" si="8"/>
        <v>118.18181818181819</v>
      </c>
      <c r="F153" s="29">
        <f t="shared" si="9"/>
        <v>0.0026118921189436923</v>
      </c>
    </row>
    <row r="154" spans="1:6" ht="22.5">
      <c r="A154" s="16" t="s">
        <v>84</v>
      </c>
      <c r="B154" s="23" t="s">
        <v>83</v>
      </c>
      <c r="C154" s="215">
        <v>32</v>
      </c>
      <c r="D154" s="216">
        <v>32</v>
      </c>
      <c r="E154" s="26">
        <f t="shared" si="8"/>
        <v>100</v>
      </c>
      <c r="F154" s="29">
        <f t="shared" si="9"/>
        <v>0.002143090969389696</v>
      </c>
    </row>
    <row r="155" spans="1:6" ht="33.75">
      <c r="A155" s="16" t="s">
        <v>86</v>
      </c>
      <c r="B155" s="23" t="s">
        <v>85</v>
      </c>
      <c r="C155" s="215">
        <v>110</v>
      </c>
      <c r="D155" s="216">
        <v>116</v>
      </c>
      <c r="E155" s="26">
        <f t="shared" si="8"/>
        <v>105.45454545454544</v>
      </c>
      <c r="F155" s="29">
        <f t="shared" si="9"/>
        <v>0.007768704764037649</v>
      </c>
    </row>
    <row r="156" spans="1:6" ht="33.75">
      <c r="A156" s="16" t="s">
        <v>88</v>
      </c>
      <c r="B156" s="23" t="s">
        <v>87</v>
      </c>
      <c r="C156" s="215">
        <v>126</v>
      </c>
      <c r="D156" s="216">
        <v>126</v>
      </c>
      <c r="E156" s="26">
        <f t="shared" si="8"/>
        <v>100</v>
      </c>
      <c r="F156" s="29">
        <f t="shared" si="9"/>
        <v>0.008438420691971928</v>
      </c>
    </row>
    <row r="157" spans="1:6" ht="14.25">
      <c r="A157" s="212" t="s">
        <v>89</v>
      </c>
      <c r="B157" s="24" t="s">
        <v>802</v>
      </c>
      <c r="C157" s="218">
        <f>C158</f>
        <v>2730</v>
      </c>
      <c r="D157" s="218">
        <f>D158</f>
        <v>3025</v>
      </c>
      <c r="E157" s="26">
        <f t="shared" si="8"/>
        <v>110.80586080586082</v>
      </c>
      <c r="F157" s="29">
        <f t="shared" si="9"/>
        <v>0.2025890682001197</v>
      </c>
    </row>
    <row r="158" spans="1:6" ht="14.25">
      <c r="A158" s="16" t="s">
        <v>90</v>
      </c>
      <c r="B158" s="23" t="s">
        <v>804</v>
      </c>
      <c r="C158" s="215">
        <f>C159</f>
        <v>2730</v>
      </c>
      <c r="D158" s="215">
        <f>D159</f>
        <v>3025</v>
      </c>
      <c r="E158" s="26">
        <f t="shared" si="8"/>
        <v>110.80586080586082</v>
      </c>
      <c r="F158" s="29">
        <f t="shared" si="9"/>
        <v>0.2025890682001197</v>
      </c>
    </row>
    <row r="159" spans="1:6" ht="14.25">
      <c r="A159" s="16" t="s">
        <v>91</v>
      </c>
      <c r="B159" s="23" t="s">
        <v>824</v>
      </c>
      <c r="C159" s="215">
        <f>C160+C162+C163</f>
        <v>2730</v>
      </c>
      <c r="D159" s="215">
        <f>D160+D162+D163</f>
        <v>3025</v>
      </c>
      <c r="E159" s="26">
        <f t="shared" si="8"/>
        <v>110.80586080586082</v>
      </c>
      <c r="F159" s="29">
        <f t="shared" si="9"/>
        <v>0.2025890682001197</v>
      </c>
    </row>
    <row r="160" spans="1:6" ht="22.5">
      <c r="A160" s="16" t="s">
        <v>93</v>
      </c>
      <c r="B160" s="23" t="s">
        <v>92</v>
      </c>
      <c r="C160" s="215">
        <f>C161</f>
        <v>59</v>
      </c>
      <c r="D160" s="215">
        <f>D161</f>
        <v>70</v>
      </c>
      <c r="E160" s="26">
        <f t="shared" si="8"/>
        <v>118.64406779661016</v>
      </c>
      <c r="F160" s="29">
        <f t="shared" si="9"/>
        <v>0.00468801149553996</v>
      </c>
    </row>
    <row r="161" spans="1:6" ht="22.5">
      <c r="A161" s="16" t="s">
        <v>95</v>
      </c>
      <c r="B161" s="23" t="s">
        <v>94</v>
      </c>
      <c r="C161" s="215">
        <v>59</v>
      </c>
      <c r="D161" s="216">
        <v>70</v>
      </c>
      <c r="E161" s="26">
        <f t="shared" si="8"/>
        <v>118.64406779661016</v>
      </c>
      <c r="F161" s="29">
        <f t="shared" si="9"/>
        <v>0.00468801149553996</v>
      </c>
    </row>
    <row r="162" spans="1:6" ht="22.5">
      <c r="A162" s="16" t="s">
        <v>97</v>
      </c>
      <c r="B162" s="23" t="s">
        <v>96</v>
      </c>
      <c r="C162" s="215">
        <v>1870</v>
      </c>
      <c r="D162" s="216">
        <v>1998</v>
      </c>
      <c r="E162" s="26">
        <f t="shared" si="8"/>
        <v>106.84491978609626</v>
      </c>
      <c r="F162" s="29">
        <f t="shared" si="9"/>
        <v>0.13380924240126915</v>
      </c>
    </row>
    <row r="163" spans="1:6" ht="14.25">
      <c r="A163" s="16" t="s">
        <v>98</v>
      </c>
      <c r="B163" s="23" t="s">
        <v>826</v>
      </c>
      <c r="C163" s="215">
        <f>C164</f>
        <v>801</v>
      </c>
      <c r="D163" s="215">
        <f>D164</f>
        <v>957</v>
      </c>
      <c r="E163" s="26">
        <f t="shared" si="8"/>
        <v>119.47565543071161</v>
      </c>
      <c r="F163" s="29">
        <f t="shared" si="9"/>
        <v>0.0640918143033106</v>
      </c>
    </row>
    <row r="164" spans="1:6" ht="22.5">
      <c r="A164" s="16" t="s">
        <v>99</v>
      </c>
      <c r="B164" s="23" t="s">
        <v>828</v>
      </c>
      <c r="C164" s="215">
        <v>801</v>
      </c>
      <c r="D164" s="216">
        <v>957</v>
      </c>
      <c r="E164" s="26">
        <f t="shared" si="8"/>
        <v>119.47565543071161</v>
      </c>
      <c r="F164" s="29">
        <f t="shared" si="9"/>
        <v>0.0640918143033106</v>
      </c>
    </row>
    <row r="165" spans="1:6" ht="14.25">
      <c r="A165" s="212" t="s">
        <v>100</v>
      </c>
      <c r="B165" s="24" t="s">
        <v>802</v>
      </c>
      <c r="C165" s="218">
        <f aca="true" t="shared" si="10" ref="C165:D168">C166</f>
        <v>157</v>
      </c>
      <c r="D165" s="218">
        <f t="shared" si="10"/>
        <v>157</v>
      </c>
      <c r="E165" s="26">
        <f t="shared" si="8"/>
        <v>100</v>
      </c>
      <c r="F165" s="29">
        <f t="shared" si="9"/>
        <v>0.010514540068568196</v>
      </c>
    </row>
    <row r="166" spans="1:6" ht="14.25">
      <c r="A166" s="16" t="s">
        <v>101</v>
      </c>
      <c r="B166" s="23" t="s">
        <v>804</v>
      </c>
      <c r="C166" s="215">
        <f t="shared" si="10"/>
        <v>157</v>
      </c>
      <c r="D166" s="215">
        <f t="shared" si="10"/>
        <v>157</v>
      </c>
      <c r="E166" s="26">
        <f t="shared" si="8"/>
        <v>100</v>
      </c>
      <c r="F166" s="29">
        <f t="shared" si="9"/>
        <v>0.010514540068568196</v>
      </c>
    </row>
    <row r="167" spans="1:6" ht="14.25">
      <c r="A167" s="16" t="s">
        <v>102</v>
      </c>
      <c r="B167" s="23" t="s">
        <v>824</v>
      </c>
      <c r="C167" s="215">
        <f t="shared" si="10"/>
        <v>157</v>
      </c>
      <c r="D167" s="215">
        <f t="shared" si="10"/>
        <v>157</v>
      </c>
      <c r="E167" s="26">
        <f t="shared" si="8"/>
        <v>100</v>
      </c>
      <c r="F167" s="29">
        <f t="shared" si="9"/>
        <v>0.010514540068568196</v>
      </c>
    </row>
    <row r="168" spans="1:6" ht="14.25">
      <c r="A168" s="16" t="s">
        <v>103</v>
      </c>
      <c r="B168" s="23" t="s">
        <v>826</v>
      </c>
      <c r="C168" s="215">
        <f t="shared" si="10"/>
        <v>157</v>
      </c>
      <c r="D168" s="215">
        <f t="shared" si="10"/>
        <v>157</v>
      </c>
      <c r="E168" s="26">
        <f t="shared" si="8"/>
        <v>100</v>
      </c>
      <c r="F168" s="29">
        <f t="shared" si="9"/>
        <v>0.010514540068568196</v>
      </c>
    </row>
    <row r="169" spans="1:6" ht="22.5">
      <c r="A169" s="16" t="s">
        <v>104</v>
      </c>
      <c r="B169" s="23" t="s">
        <v>828</v>
      </c>
      <c r="C169" s="215">
        <v>157</v>
      </c>
      <c r="D169" s="216">
        <v>157</v>
      </c>
      <c r="E169" s="26">
        <f t="shared" si="8"/>
        <v>100</v>
      </c>
      <c r="F169" s="29">
        <f t="shared" si="9"/>
        <v>0.010514540068568196</v>
      </c>
    </row>
    <row r="170" spans="1:6" ht="14.25">
      <c r="A170" s="212" t="s">
        <v>105</v>
      </c>
      <c r="B170" s="24" t="s">
        <v>802</v>
      </c>
      <c r="C170" s="218">
        <f aca="true" t="shared" si="11" ref="C170:D173">C171</f>
        <v>2</v>
      </c>
      <c r="D170" s="218">
        <f t="shared" si="11"/>
        <v>2</v>
      </c>
      <c r="E170" s="26">
        <f t="shared" si="8"/>
        <v>100</v>
      </c>
      <c r="F170" s="29">
        <f t="shared" si="9"/>
        <v>0.000133943185586856</v>
      </c>
    </row>
    <row r="171" spans="1:6" ht="14.25">
      <c r="A171" s="16" t="s">
        <v>106</v>
      </c>
      <c r="B171" s="23" t="s">
        <v>804</v>
      </c>
      <c r="C171" s="215">
        <f t="shared" si="11"/>
        <v>2</v>
      </c>
      <c r="D171" s="215">
        <f t="shared" si="11"/>
        <v>2</v>
      </c>
      <c r="E171" s="26">
        <f t="shared" si="8"/>
        <v>100</v>
      </c>
      <c r="F171" s="29">
        <f t="shared" si="9"/>
        <v>0.000133943185586856</v>
      </c>
    </row>
    <row r="172" spans="1:6" ht="14.25">
      <c r="A172" s="16" t="s">
        <v>107</v>
      </c>
      <c r="B172" s="23" t="s">
        <v>824</v>
      </c>
      <c r="C172" s="215">
        <f t="shared" si="11"/>
        <v>2</v>
      </c>
      <c r="D172" s="215">
        <f t="shared" si="11"/>
        <v>2</v>
      </c>
      <c r="E172" s="26">
        <f t="shared" si="8"/>
        <v>100</v>
      </c>
      <c r="F172" s="29">
        <f t="shared" si="9"/>
        <v>0.000133943185586856</v>
      </c>
    </row>
    <row r="173" spans="1:6" ht="22.5">
      <c r="A173" s="16" t="s">
        <v>108</v>
      </c>
      <c r="B173" s="23" t="s">
        <v>92</v>
      </c>
      <c r="C173" s="215">
        <f t="shared" si="11"/>
        <v>2</v>
      </c>
      <c r="D173" s="215">
        <f t="shared" si="11"/>
        <v>2</v>
      </c>
      <c r="E173" s="26">
        <f t="shared" si="8"/>
        <v>100</v>
      </c>
      <c r="F173" s="29">
        <f t="shared" si="9"/>
        <v>0.000133943185586856</v>
      </c>
    </row>
    <row r="174" spans="1:6" ht="22.5">
      <c r="A174" s="16" t="s">
        <v>109</v>
      </c>
      <c r="B174" s="23" t="s">
        <v>94</v>
      </c>
      <c r="C174" s="215">
        <v>2</v>
      </c>
      <c r="D174" s="216">
        <v>2</v>
      </c>
      <c r="E174" s="26">
        <f t="shared" si="8"/>
        <v>100</v>
      </c>
      <c r="F174" s="29">
        <f t="shared" si="9"/>
        <v>0.000133943185586856</v>
      </c>
    </row>
    <row r="175" spans="1:6" ht="14.25">
      <c r="A175" s="212" t="s">
        <v>110</v>
      </c>
      <c r="B175" s="24" t="s">
        <v>802</v>
      </c>
      <c r="C175" s="218">
        <f aca="true" t="shared" si="12" ref="C175:D178">C176</f>
        <v>360</v>
      </c>
      <c r="D175" s="218">
        <f t="shared" si="12"/>
        <v>370</v>
      </c>
      <c r="E175" s="26">
        <f t="shared" si="8"/>
        <v>102.77777777777777</v>
      </c>
      <c r="F175" s="29">
        <f t="shared" si="9"/>
        <v>0.024779489333568362</v>
      </c>
    </row>
    <row r="176" spans="1:6" ht="14.25">
      <c r="A176" s="16" t="s">
        <v>111</v>
      </c>
      <c r="B176" s="23" t="s">
        <v>804</v>
      </c>
      <c r="C176" s="215">
        <f t="shared" si="12"/>
        <v>360</v>
      </c>
      <c r="D176" s="215">
        <f t="shared" si="12"/>
        <v>370</v>
      </c>
      <c r="E176" s="26">
        <f t="shared" si="8"/>
        <v>102.77777777777777</v>
      </c>
      <c r="F176" s="29">
        <f t="shared" si="9"/>
        <v>0.024779489333568362</v>
      </c>
    </row>
    <row r="177" spans="1:6" ht="14.25">
      <c r="A177" s="16" t="s">
        <v>112</v>
      </c>
      <c r="B177" s="23" t="s">
        <v>824</v>
      </c>
      <c r="C177" s="215">
        <f t="shared" si="12"/>
        <v>360</v>
      </c>
      <c r="D177" s="215">
        <f t="shared" si="12"/>
        <v>370</v>
      </c>
      <c r="E177" s="26">
        <f t="shared" si="8"/>
        <v>102.77777777777777</v>
      </c>
      <c r="F177" s="29">
        <f t="shared" si="9"/>
        <v>0.024779489333568362</v>
      </c>
    </row>
    <row r="178" spans="1:6" ht="45">
      <c r="A178" s="16" t="s">
        <v>113</v>
      </c>
      <c r="B178" s="23" t="s">
        <v>965</v>
      </c>
      <c r="C178" s="215">
        <f t="shared" si="12"/>
        <v>360</v>
      </c>
      <c r="D178" s="215">
        <f t="shared" si="12"/>
        <v>370</v>
      </c>
      <c r="E178" s="26">
        <f t="shared" si="8"/>
        <v>102.77777777777777</v>
      </c>
      <c r="F178" s="29">
        <f t="shared" si="9"/>
        <v>0.024779489333568362</v>
      </c>
    </row>
    <row r="179" spans="1:6" ht="22.5">
      <c r="A179" s="16" t="s">
        <v>115</v>
      </c>
      <c r="B179" s="23" t="s">
        <v>114</v>
      </c>
      <c r="C179" s="215">
        <v>360</v>
      </c>
      <c r="D179" s="216">
        <v>370</v>
      </c>
      <c r="E179" s="26">
        <f t="shared" si="8"/>
        <v>102.77777777777777</v>
      </c>
      <c r="F179" s="29">
        <f t="shared" si="9"/>
        <v>0.024779489333568362</v>
      </c>
    </row>
    <row r="180" spans="1:6" ht="14.25">
      <c r="A180" s="212" t="s">
        <v>116</v>
      </c>
      <c r="B180" s="24" t="s">
        <v>802</v>
      </c>
      <c r="C180" s="218">
        <f>C181</f>
        <v>35797</v>
      </c>
      <c r="D180" s="218">
        <f>D181</f>
        <v>39238</v>
      </c>
      <c r="E180" s="26">
        <f t="shared" si="8"/>
        <v>109.61253736346622</v>
      </c>
      <c r="F180" s="29">
        <f t="shared" si="9"/>
        <v>2.6278313580285277</v>
      </c>
    </row>
    <row r="181" spans="1:6" ht="14.25">
      <c r="A181" s="16" t="s">
        <v>117</v>
      </c>
      <c r="B181" s="23" t="s">
        <v>804</v>
      </c>
      <c r="C181" s="215">
        <f>C182+C191</f>
        <v>35797</v>
      </c>
      <c r="D181" s="215">
        <f>D182+D191</f>
        <v>39238</v>
      </c>
      <c r="E181" s="26">
        <f t="shared" si="8"/>
        <v>109.61253736346622</v>
      </c>
      <c r="F181" s="29">
        <f t="shared" si="9"/>
        <v>2.6278313580285277</v>
      </c>
    </row>
    <row r="182" spans="1:6" ht="22.5">
      <c r="A182" s="16" t="s">
        <v>118</v>
      </c>
      <c r="B182" s="23" t="s">
        <v>812</v>
      </c>
      <c r="C182" s="215">
        <f>C183+C188</f>
        <v>31877</v>
      </c>
      <c r="D182" s="215">
        <f>D183+D188</f>
        <v>34163</v>
      </c>
      <c r="E182" s="26">
        <f t="shared" si="8"/>
        <v>107.17131474103584</v>
      </c>
      <c r="F182" s="29">
        <f t="shared" si="9"/>
        <v>2.2879505246018805</v>
      </c>
    </row>
    <row r="183" spans="1:6" ht="45">
      <c r="A183" s="16" t="s">
        <v>120</v>
      </c>
      <c r="B183" s="23" t="s">
        <v>119</v>
      </c>
      <c r="C183" s="215">
        <f>C184+C186</f>
        <v>22983</v>
      </c>
      <c r="D183" s="215">
        <f>D184+D186</f>
        <v>23626</v>
      </c>
      <c r="E183" s="26">
        <f t="shared" si="8"/>
        <v>102.79772005395292</v>
      </c>
      <c r="F183" s="29">
        <f t="shared" si="9"/>
        <v>1.5822708513375299</v>
      </c>
    </row>
    <row r="184" spans="1:6" ht="33.75">
      <c r="A184" s="16" t="s">
        <v>122</v>
      </c>
      <c r="B184" s="23" t="s">
        <v>121</v>
      </c>
      <c r="C184" s="215">
        <f>C185</f>
        <v>22983</v>
      </c>
      <c r="D184" s="215">
        <f>D185</f>
        <v>23536</v>
      </c>
      <c r="E184" s="26">
        <f t="shared" si="8"/>
        <v>102.40612626724099</v>
      </c>
      <c r="F184" s="29">
        <f t="shared" si="9"/>
        <v>1.5762434079861214</v>
      </c>
    </row>
    <row r="185" spans="1:6" ht="33.75">
      <c r="A185" s="16" t="s">
        <v>124</v>
      </c>
      <c r="B185" s="23" t="s">
        <v>123</v>
      </c>
      <c r="C185" s="215">
        <v>22983</v>
      </c>
      <c r="D185" s="216">
        <v>23536</v>
      </c>
      <c r="E185" s="26">
        <f t="shared" si="8"/>
        <v>102.40612626724099</v>
      </c>
      <c r="F185" s="29">
        <f t="shared" si="9"/>
        <v>1.5762434079861214</v>
      </c>
    </row>
    <row r="186" spans="1:6" ht="33.75">
      <c r="A186" s="16" t="s">
        <v>126</v>
      </c>
      <c r="B186" s="23" t="s">
        <v>125</v>
      </c>
      <c r="C186" s="215"/>
      <c r="D186" s="216">
        <f>D187</f>
        <v>90</v>
      </c>
      <c r="E186" s="26"/>
      <c r="F186" s="29">
        <f t="shared" si="9"/>
        <v>0.006027443351408521</v>
      </c>
    </row>
    <row r="187" spans="1:6" ht="38.25" customHeight="1">
      <c r="A187" s="16" t="s">
        <v>128</v>
      </c>
      <c r="B187" s="23" t="s">
        <v>127</v>
      </c>
      <c r="C187" s="215"/>
      <c r="D187" s="216">
        <v>90</v>
      </c>
      <c r="E187" s="26"/>
      <c r="F187" s="29">
        <f t="shared" si="9"/>
        <v>0.006027443351408521</v>
      </c>
    </row>
    <row r="188" spans="1:6" ht="33.75">
      <c r="A188" s="16" t="s">
        <v>130</v>
      </c>
      <c r="B188" s="23" t="s">
        <v>129</v>
      </c>
      <c r="C188" s="215">
        <f>C189</f>
        <v>8894</v>
      </c>
      <c r="D188" s="215">
        <f>D189</f>
        <v>10537</v>
      </c>
      <c r="E188" s="26">
        <f t="shared" si="8"/>
        <v>118.47312795142793</v>
      </c>
      <c r="F188" s="29">
        <f t="shared" si="9"/>
        <v>0.7056796732643508</v>
      </c>
    </row>
    <row r="189" spans="1:6" ht="33.75">
      <c r="A189" s="16" t="s">
        <v>132</v>
      </c>
      <c r="B189" s="23" t="s">
        <v>131</v>
      </c>
      <c r="C189" s="215">
        <f>C190</f>
        <v>8894</v>
      </c>
      <c r="D189" s="215">
        <f>D190</f>
        <v>10537</v>
      </c>
      <c r="E189" s="26">
        <f t="shared" si="8"/>
        <v>118.47312795142793</v>
      </c>
      <c r="F189" s="29">
        <f t="shared" si="9"/>
        <v>0.7056796732643508</v>
      </c>
    </row>
    <row r="190" spans="1:6" ht="36.75" customHeight="1">
      <c r="A190" s="16" t="s">
        <v>134</v>
      </c>
      <c r="B190" s="23" t="s">
        <v>133</v>
      </c>
      <c r="C190" s="215">
        <v>8894</v>
      </c>
      <c r="D190" s="216">
        <v>10537</v>
      </c>
      <c r="E190" s="26">
        <f t="shared" si="8"/>
        <v>118.47312795142793</v>
      </c>
      <c r="F190" s="29">
        <f t="shared" si="9"/>
        <v>0.7056796732643508</v>
      </c>
    </row>
    <row r="191" spans="1:6" ht="14.25">
      <c r="A191" s="16" t="s">
        <v>136</v>
      </c>
      <c r="B191" s="23" t="s">
        <v>135</v>
      </c>
      <c r="C191" s="215">
        <f>C192+C194+C196</f>
        <v>3920</v>
      </c>
      <c r="D191" s="215">
        <f>D192+D194+D196</f>
        <v>5075</v>
      </c>
      <c r="E191" s="26">
        <f t="shared" si="8"/>
        <v>129.46428571428572</v>
      </c>
      <c r="F191" s="29">
        <f t="shared" si="9"/>
        <v>0.3398808334266471</v>
      </c>
    </row>
    <row r="192" spans="1:6" ht="14.25">
      <c r="A192" s="16" t="s">
        <v>138</v>
      </c>
      <c r="B192" s="23" t="s">
        <v>137</v>
      </c>
      <c r="C192" s="215">
        <f>C193</f>
        <v>935</v>
      </c>
      <c r="D192" s="215">
        <f>D193</f>
        <v>935</v>
      </c>
      <c r="E192" s="26">
        <f t="shared" si="8"/>
        <v>100</v>
      </c>
      <c r="F192" s="29">
        <f t="shared" si="9"/>
        <v>0.06261843926185519</v>
      </c>
    </row>
    <row r="193" spans="1:6" ht="14.25">
      <c r="A193" s="16" t="s">
        <v>140</v>
      </c>
      <c r="B193" s="23" t="s">
        <v>139</v>
      </c>
      <c r="C193" s="215">
        <v>935</v>
      </c>
      <c r="D193" s="216">
        <v>935</v>
      </c>
      <c r="E193" s="26">
        <f t="shared" si="8"/>
        <v>100</v>
      </c>
      <c r="F193" s="29">
        <f t="shared" si="9"/>
        <v>0.06261843926185519</v>
      </c>
    </row>
    <row r="194" spans="1:6" ht="33.75">
      <c r="A194" s="16" t="s">
        <v>142</v>
      </c>
      <c r="B194" s="23" t="s">
        <v>141</v>
      </c>
      <c r="C194" s="215">
        <f>C195</f>
        <v>2406</v>
      </c>
      <c r="D194" s="215">
        <f>D195</f>
        <v>3433</v>
      </c>
      <c r="E194" s="26">
        <f t="shared" si="8"/>
        <v>142.68495428096426</v>
      </c>
      <c r="F194" s="29">
        <f t="shared" si="9"/>
        <v>0.22991347805983833</v>
      </c>
    </row>
    <row r="195" spans="1:6" ht="45">
      <c r="A195" s="16" t="s">
        <v>144</v>
      </c>
      <c r="B195" s="23" t="s">
        <v>143</v>
      </c>
      <c r="C195" s="215">
        <v>2406</v>
      </c>
      <c r="D195" s="216">
        <v>3433</v>
      </c>
      <c r="E195" s="26">
        <f t="shared" si="8"/>
        <v>142.68495428096426</v>
      </c>
      <c r="F195" s="29">
        <f t="shared" si="9"/>
        <v>0.22991347805983833</v>
      </c>
    </row>
    <row r="196" spans="1:6" ht="22.5">
      <c r="A196" s="16" t="s">
        <v>146</v>
      </c>
      <c r="B196" s="23" t="s">
        <v>145</v>
      </c>
      <c r="C196" s="215">
        <f>C197</f>
        <v>579</v>
      </c>
      <c r="D196" s="215">
        <f>D197</f>
        <v>707</v>
      </c>
      <c r="E196" s="26">
        <f t="shared" si="8"/>
        <v>122.10708117443869</v>
      </c>
      <c r="F196" s="29">
        <f t="shared" si="9"/>
        <v>0.0473489161049536</v>
      </c>
    </row>
    <row r="197" spans="1:6" ht="22.5">
      <c r="A197" s="16" t="s">
        <v>148</v>
      </c>
      <c r="B197" s="23" t="s">
        <v>147</v>
      </c>
      <c r="C197" s="215">
        <f>C198</f>
        <v>579</v>
      </c>
      <c r="D197" s="215">
        <f>D198</f>
        <v>707</v>
      </c>
      <c r="E197" s="26">
        <f t="shared" si="8"/>
        <v>122.10708117443869</v>
      </c>
      <c r="F197" s="29">
        <f t="shared" si="9"/>
        <v>0.0473489161049536</v>
      </c>
    </row>
    <row r="198" spans="1:6" ht="22.5">
      <c r="A198" s="16" t="s">
        <v>150</v>
      </c>
      <c r="B198" s="23" t="s">
        <v>149</v>
      </c>
      <c r="C198" s="215">
        <v>579</v>
      </c>
      <c r="D198" s="216">
        <v>707</v>
      </c>
      <c r="E198" s="26">
        <f t="shared" si="8"/>
        <v>122.10708117443869</v>
      </c>
      <c r="F198" s="29">
        <f t="shared" si="9"/>
        <v>0.0473489161049536</v>
      </c>
    </row>
    <row r="199" spans="1:6" ht="14.25">
      <c r="A199" s="212" t="s">
        <v>151</v>
      </c>
      <c r="B199" s="24" t="s">
        <v>802</v>
      </c>
      <c r="C199" s="25"/>
      <c r="D199" s="220">
        <f>D200</f>
        <v>-2</v>
      </c>
      <c r="E199" s="26"/>
      <c r="F199" s="29">
        <f t="shared" si="9"/>
        <v>-0.000133943185586856</v>
      </c>
    </row>
    <row r="200" spans="1:6" ht="14.25">
      <c r="A200" s="16" t="s">
        <v>152</v>
      </c>
      <c r="B200" s="23" t="s">
        <v>804</v>
      </c>
      <c r="C200" s="17"/>
      <c r="D200" s="216">
        <f>D201</f>
        <v>-2</v>
      </c>
      <c r="E200" s="26"/>
      <c r="F200" s="29">
        <f t="shared" si="9"/>
        <v>-0.000133943185586856</v>
      </c>
    </row>
    <row r="201" spans="1:6" ht="14.25">
      <c r="A201" s="16" t="s">
        <v>153</v>
      </c>
      <c r="B201" s="23" t="s">
        <v>824</v>
      </c>
      <c r="C201" s="17"/>
      <c r="D201" s="216">
        <f>D202</f>
        <v>-2</v>
      </c>
      <c r="E201" s="26"/>
      <c r="F201" s="29">
        <f t="shared" si="9"/>
        <v>-0.000133943185586856</v>
      </c>
    </row>
    <row r="202" spans="1:6" ht="14.25">
      <c r="A202" s="16" t="s">
        <v>154</v>
      </c>
      <c r="B202" s="23" t="s">
        <v>826</v>
      </c>
      <c r="C202" s="17"/>
      <c r="D202" s="216">
        <f>D203</f>
        <v>-2</v>
      </c>
      <c r="E202" s="26"/>
      <c r="F202" s="29">
        <f t="shared" si="9"/>
        <v>-0.000133943185586856</v>
      </c>
    </row>
    <row r="203" spans="1:6" ht="22.5">
      <c r="A203" s="16" t="s">
        <v>155</v>
      </c>
      <c r="B203" s="23" t="s">
        <v>828</v>
      </c>
      <c r="C203" s="17"/>
      <c r="D203" s="216">
        <v>-2</v>
      </c>
      <c r="E203" s="26"/>
      <c r="F203" s="29">
        <f t="shared" si="9"/>
        <v>-0.000133943185586856</v>
      </c>
    </row>
    <row r="204" spans="1:6" ht="14.25">
      <c r="A204" s="212" t="s">
        <v>156</v>
      </c>
      <c r="B204" s="24" t="s">
        <v>802</v>
      </c>
      <c r="C204" s="218">
        <f>C205</f>
        <v>1843</v>
      </c>
      <c r="D204" s="218">
        <f>D205</f>
        <v>1858</v>
      </c>
      <c r="E204" s="26">
        <f t="shared" si="8"/>
        <v>100.81389039609331</v>
      </c>
      <c r="F204" s="29">
        <f t="shared" si="9"/>
        <v>0.12443321941018923</v>
      </c>
    </row>
    <row r="205" spans="1:6" ht="14.25">
      <c r="A205" s="16" t="s">
        <v>157</v>
      </c>
      <c r="B205" s="23" t="s">
        <v>804</v>
      </c>
      <c r="C205" s="215">
        <f>C206+C208</f>
        <v>1843</v>
      </c>
      <c r="D205" s="215">
        <f>D206+D208</f>
        <v>1858</v>
      </c>
      <c r="E205" s="26">
        <f aca="true" t="shared" si="13" ref="E205:E211">D205/C205*100</f>
        <v>100.81389039609331</v>
      </c>
      <c r="F205" s="29">
        <f aca="true" t="shared" si="14" ref="F205:F211">D205/$D$211*100</f>
        <v>0.12443321941018923</v>
      </c>
    </row>
    <row r="206" spans="1:6" ht="14.25">
      <c r="A206" s="16" t="s">
        <v>159</v>
      </c>
      <c r="B206" s="23" t="s">
        <v>158</v>
      </c>
      <c r="C206" s="215">
        <f>C207</f>
        <v>1711</v>
      </c>
      <c r="D206" s="215">
        <f>D207</f>
        <v>1726</v>
      </c>
      <c r="E206" s="26">
        <f t="shared" si="13"/>
        <v>100.87668030391583</v>
      </c>
      <c r="F206" s="29">
        <f t="shared" si="14"/>
        <v>0.11559296916145673</v>
      </c>
    </row>
    <row r="207" spans="1:6" ht="14.25">
      <c r="A207" s="16" t="s">
        <v>161</v>
      </c>
      <c r="B207" s="23" t="s">
        <v>160</v>
      </c>
      <c r="C207" s="215">
        <v>1711</v>
      </c>
      <c r="D207" s="216">
        <v>1726</v>
      </c>
      <c r="E207" s="26">
        <f t="shared" si="13"/>
        <v>100.87668030391583</v>
      </c>
      <c r="F207" s="29">
        <f t="shared" si="14"/>
        <v>0.11559296916145673</v>
      </c>
    </row>
    <row r="208" spans="1:6" ht="14.25">
      <c r="A208" s="16" t="s">
        <v>162</v>
      </c>
      <c r="B208" s="23" t="s">
        <v>824</v>
      </c>
      <c r="C208" s="215">
        <f>C209</f>
        <v>132</v>
      </c>
      <c r="D208" s="215">
        <f>D209</f>
        <v>132</v>
      </c>
      <c r="E208" s="26">
        <f t="shared" si="13"/>
        <v>100</v>
      </c>
      <c r="F208" s="29">
        <f t="shared" si="14"/>
        <v>0.008840250248732497</v>
      </c>
    </row>
    <row r="209" spans="1:6" ht="14.25">
      <c r="A209" s="16" t="s">
        <v>163</v>
      </c>
      <c r="B209" s="23" t="s">
        <v>826</v>
      </c>
      <c r="C209" s="215">
        <f>C210</f>
        <v>132</v>
      </c>
      <c r="D209" s="215">
        <f>D210</f>
        <v>132</v>
      </c>
      <c r="E209" s="26">
        <f t="shared" si="13"/>
        <v>100</v>
      </c>
      <c r="F209" s="29">
        <f t="shared" si="14"/>
        <v>0.008840250248732497</v>
      </c>
    </row>
    <row r="210" spans="1:6" ht="22.5">
      <c r="A210" s="16" t="s">
        <v>164</v>
      </c>
      <c r="B210" s="23" t="s">
        <v>828</v>
      </c>
      <c r="C210" s="215">
        <v>132</v>
      </c>
      <c r="D210" s="216">
        <v>132</v>
      </c>
      <c r="E210" s="26">
        <f t="shared" si="13"/>
        <v>100</v>
      </c>
      <c r="F210" s="29">
        <f t="shared" si="14"/>
        <v>0.008840250248732497</v>
      </c>
    </row>
    <row r="211" spans="1:6" ht="14.25">
      <c r="A211" s="231" t="s">
        <v>172</v>
      </c>
      <c r="B211" s="231"/>
      <c r="C211" s="219">
        <f>C12+C92+C97+C101+C106+C111+C157+C165+C170+C175+C180+C199+C204</f>
        <v>1547482.0999999999</v>
      </c>
      <c r="D211" s="220">
        <f>D12+D92+D97+D101+D106+D111+D157+D165+D170+D175+D180+D199+D204</f>
        <v>1493170.4</v>
      </c>
      <c r="E211" s="27">
        <f t="shared" si="13"/>
        <v>96.4903180463283</v>
      </c>
      <c r="F211" s="30">
        <f t="shared" si="14"/>
        <v>100</v>
      </c>
    </row>
    <row r="212" spans="4:5" ht="14.25">
      <c r="D212" s="19"/>
      <c r="E212" s="19"/>
    </row>
  </sheetData>
  <sheetProtection/>
  <mergeCells count="7">
    <mergeCell ref="E6:E10"/>
    <mergeCell ref="F6:F10"/>
    <mergeCell ref="A211:B211"/>
    <mergeCell ref="A6:A10"/>
    <mergeCell ref="B6:B10"/>
    <mergeCell ref="C6:C10"/>
    <mergeCell ref="D6:D10"/>
  </mergeCells>
  <printOptions/>
  <pageMargins left="0.7086614173228347" right="0.31496062992125984" top="0.7480314960629921" bottom="0.35433070866141736" header="0.31496062992125984" footer="0.31496062992125984"/>
  <pageSetup fitToHeight="16"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F250"/>
  <sheetViews>
    <sheetView zoomScalePageLayoutView="0" workbookViewId="0" topLeftCell="A1">
      <selection activeCell="F3" sqref="F3"/>
    </sheetView>
  </sheetViews>
  <sheetFormatPr defaultColWidth="17.8515625" defaultRowHeight="15"/>
  <cols>
    <col min="1" max="1" width="26.28125" style="32" customWidth="1"/>
    <col min="2" max="2" width="42.140625" style="33" customWidth="1"/>
    <col min="3" max="3" width="13.00390625" style="33" customWidth="1"/>
    <col min="4" max="4" width="12.28125" style="32" customWidth="1"/>
    <col min="5" max="6" width="9.140625" style="32" customWidth="1"/>
    <col min="7" max="16384" width="17.8515625" style="32" customWidth="1"/>
  </cols>
  <sheetData>
    <row r="1" spans="4:6" ht="14.25">
      <c r="D1" s="34"/>
      <c r="F1" s="34" t="s">
        <v>366</v>
      </c>
    </row>
    <row r="2" spans="4:6" ht="14.25">
      <c r="D2" s="35"/>
      <c r="F2" s="35" t="s">
        <v>798</v>
      </c>
    </row>
    <row r="3" spans="4:6" ht="14.25">
      <c r="D3" s="36"/>
      <c r="F3" s="36" t="s">
        <v>174</v>
      </c>
    </row>
    <row r="5" spans="1:5" ht="35.25" customHeight="1">
      <c r="A5" s="243" t="s">
        <v>795</v>
      </c>
      <c r="B5" s="243"/>
      <c r="C5" s="243"/>
      <c r="D5" s="243"/>
      <c r="E5" s="243"/>
    </row>
    <row r="6" spans="1:3" ht="16.5">
      <c r="A6" s="37"/>
      <c r="B6" s="38"/>
      <c r="C6" s="38"/>
    </row>
    <row r="7" spans="1:3" ht="20.25" hidden="1">
      <c r="A7" s="37"/>
      <c r="B7" s="39"/>
      <c r="C7" s="39"/>
    </row>
    <row r="8" spans="1:6" s="43" customFormat="1" ht="25.5">
      <c r="A8" s="40" t="s">
        <v>175</v>
      </c>
      <c r="B8" s="40" t="s">
        <v>176</v>
      </c>
      <c r="C8" s="40" t="s">
        <v>177</v>
      </c>
      <c r="D8" s="41" t="s">
        <v>178</v>
      </c>
      <c r="E8" s="42" t="s">
        <v>168</v>
      </c>
      <c r="F8" s="42" t="s">
        <v>169</v>
      </c>
    </row>
    <row r="9" spans="1:6" ht="14.25">
      <c r="A9" s="44">
        <v>1</v>
      </c>
      <c r="B9" s="44">
        <v>2</v>
      </c>
      <c r="C9" s="44"/>
      <c r="D9" s="45"/>
      <c r="E9" s="45"/>
      <c r="F9" s="45"/>
    </row>
    <row r="10" spans="1:6" ht="14.25">
      <c r="A10" s="46" t="s">
        <v>179</v>
      </c>
      <c r="B10" s="47" t="s">
        <v>180</v>
      </c>
      <c r="C10" s="48">
        <f>C11+C16+C21+C29+C32+C36+C40+C42+C46+C48+C58+C63+C61</f>
        <v>358897</v>
      </c>
      <c r="D10" s="48">
        <f>D11+D16+D21+D29+D32+D36+D40+D42+D46+D48+D58+D63+D61</f>
        <v>322567</v>
      </c>
      <c r="E10" s="28">
        <f>D10/C10*100</f>
        <v>89.87731856215014</v>
      </c>
      <c r="F10" s="28">
        <f aca="true" t="shared" si="0" ref="F10:F41">D10/$D$148*100</f>
        <v>21.602831559701844</v>
      </c>
    </row>
    <row r="11" spans="1:6" ht="14.25">
      <c r="A11" s="49" t="s">
        <v>181</v>
      </c>
      <c r="B11" s="50" t="s">
        <v>6</v>
      </c>
      <c r="C11" s="51">
        <f>SUM(C12)</f>
        <v>265015</v>
      </c>
      <c r="D11" s="51">
        <f>SUM(D12)</f>
        <v>224617</v>
      </c>
      <c r="E11" s="28">
        <f aca="true" t="shared" si="1" ref="E11:E74">D11/C11*100</f>
        <v>84.7563345471011</v>
      </c>
      <c r="F11" s="28">
        <f t="shared" si="0"/>
        <v>15.042962288285997</v>
      </c>
    </row>
    <row r="12" spans="1:6" s="53" customFormat="1" ht="14.25">
      <c r="A12" s="52" t="s">
        <v>182</v>
      </c>
      <c r="B12" s="50" t="s">
        <v>308</v>
      </c>
      <c r="C12" s="51">
        <f>SUM(C13:C15)</f>
        <v>265015</v>
      </c>
      <c r="D12" s="51">
        <f>SUM(D13:D15)</f>
        <v>224617</v>
      </c>
      <c r="E12" s="28">
        <f t="shared" si="1"/>
        <v>84.7563345471011</v>
      </c>
      <c r="F12" s="28">
        <f t="shared" si="0"/>
        <v>15.042962288285997</v>
      </c>
    </row>
    <row r="13" spans="1:6" s="57" customFormat="1" ht="36">
      <c r="A13" s="54" t="s">
        <v>312</v>
      </c>
      <c r="B13" s="55" t="s">
        <v>183</v>
      </c>
      <c r="C13" s="56">
        <v>1184</v>
      </c>
      <c r="D13" s="56">
        <v>1259</v>
      </c>
      <c r="E13" s="28">
        <f t="shared" si="1"/>
        <v>106.33445945945945</v>
      </c>
      <c r="F13" s="28">
        <f t="shared" si="0"/>
        <v>0.0843172579143701</v>
      </c>
    </row>
    <row r="14" spans="1:6" s="57" customFormat="1" ht="36">
      <c r="A14" s="58" t="s">
        <v>313</v>
      </c>
      <c r="B14" s="59" t="s">
        <v>12</v>
      </c>
      <c r="C14" s="56">
        <v>263748</v>
      </c>
      <c r="D14" s="56">
        <v>223306</v>
      </c>
      <c r="E14" s="28">
        <f t="shared" si="1"/>
        <v>84.6664240107982</v>
      </c>
      <c r="F14" s="28">
        <f t="shared" si="0"/>
        <v>14.955162506613446</v>
      </c>
    </row>
    <row r="15" spans="1:6" ht="60">
      <c r="A15" s="60" t="s">
        <v>314</v>
      </c>
      <c r="B15" s="61" t="s">
        <v>184</v>
      </c>
      <c r="C15" s="56">
        <v>83</v>
      </c>
      <c r="D15" s="56">
        <v>52</v>
      </c>
      <c r="E15" s="28">
        <f t="shared" si="1"/>
        <v>62.65060240963856</v>
      </c>
      <c r="F15" s="28">
        <f t="shared" si="0"/>
        <v>0.003482523758178908</v>
      </c>
    </row>
    <row r="16" spans="1:6" ht="14.25">
      <c r="A16" s="62" t="s">
        <v>185</v>
      </c>
      <c r="B16" s="62" t="s">
        <v>22</v>
      </c>
      <c r="C16" s="51">
        <f>SUM(C17+C20)</f>
        <v>21136</v>
      </c>
      <c r="D16" s="51">
        <f>SUM(D17+D20)</f>
        <v>20927</v>
      </c>
      <c r="E16" s="28">
        <f t="shared" si="1"/>
        <v>99.01116578349735</v>
      </c>
      <c r="F16" s="28">
        <f t="shared" si="0"/>
        <v>1.4015148978348078</v>
      </c>
    </row>
    <row r="17" spans="1:6" ht="24">
      <c r="A17" s="63" t="s">
        <v>315</v>
      </c>
      <c r="B17" s="64" t="s">
        <v>186</v>
      </c>
      <c r="C17" s="56">
        <f>SUM(C18:C19)</f>
        <v>10184</v>
      </c>
      <c r="D17" s="56">
        <f>SUM(D18:D19)</f>
        <v>10257</v>
      </c>
      <c r="E17" s="28">
        <f t="shared" si="1"/>
        <v>100.71681068342497</v>
      </c>
      <c r="F17" s="28">
        <f t="shared" si="0"/>
        <v>0.6869278113007896</v>
      </c>
    </row>
    <row r="18" spans="1:6" ht="14.25">
      <c r="A18" s="65" t="s">
        <v>316</v>
      </c>
      <c r="B18" s="66" t="s">
        <v>187</v>
      </c>
      <c r="C18" s="67">
        <v>3379</v>
      </c>
      <c r="D18" s="67">
        <v>3405</v>
      </c>
      <c r="E18" s="28">
        <f t="shared" si="1"/>
        <v>100.76945841965079</v>
      </c>
      <c r="F18" s="28">
        <f t="shared" si="0"/>
        <v>0.22803833454998426</v>
      </c>
    </row>
    <row r="19" spans="1:6" ht="22.5">
      <c r="A19" s="65" t="s">
        <v>317</v>
      </c>
      <c r="B19" s="66" t="s">
        <v>188</v>
      </c>
      <c r="C19" s="67">
        <v>6805</v>
      </c>
      <c r="D19" s="67">
        <v>6852</v>
      </c>
      <c r="E19" s="28">
        <f t="shared" si="1"/>
        <v>100.69066862601028</v>
      </c>
      <c r="F19" s="28">
        <f t="shared" si="0"/>
        <v>0.4588894767508053</v>
      </c>
    </row>
    <row r="20" spans="1:6" ht="24">
      <c r="A20" s="63" t="s">
        <v>318</v>
      </c>
      <c r="B20" s="64" t="s">
        <v>30</v>
      </c>
      <c r="C20" s="56">
        <v>10952</v>
      </c>
      <c r="D20" s="56">
        <v>10670</v>
      </c>
      <c r="E20" s="28">
        <f t="shared" si="1"/>
        <v>97.42512783053323</v>
      </c>
      <c r="F20" s="28">
        <f t="shared" si="0"/>
        <v>0.7145870865340183</v>
      </c>
    </row>
    <row r="21" spans="1:6" ht="14.25">
      <c r="A21" s="68" t="s">
        <v>189</v>
      </c>
      <c r="B21" s="62" t="s">
        <v>32</v>
      </c>
      <c r="C21" s="51">
        <f>C22+C23+C26</f>
        <v>22903</v>
      </c>
      <c r="D21" s="51">
        <f>D22+D23+D26</f>
        <v>22843</v>
      </c>
      <c r="E21" s="28">
        <f t="shared" si="1"/>
        <v>99.73802558616775</v>
      </c>
      <c r="F21" s="28">
        <f t="shared" si="0"/>
        <v>1.5298325040015537</v>
      </c>
    </row>
    <row r="22" spans="1:6" ht="24">
      <c r="A22" s="54" t="s">
        <v>319</v>
      </c>
      <c r="B22" s="64" t="s">
        <v>190</v>
      </c>
      <c r="C22" s="56">
        <v>386</v>
      </c>
      <c r="D22" s="56">
        <v>402</v>
      </c>
      <c r="E22" s="28">
        <f t="shared" si="1"/>
        <v>104.14507772020724</v>
      </c>
      <c r="F22" s="28">
        <f t="shared" si="0"/>
        <v>0.026922587515152325</v>
      </c>
    </row>
    <row r="23" spans="1:6" ht="14.25">
      <c r="A23" s="54" t="s">
        <v>191</v>
      </c>
      <c r="B23" s="64" t="s">
        <v>192</v>
      </c>
      <c r="C23" s="56">
        <f>SUM(C24:C25)</f>
        <v>15698</v>
      </c>
      <c r="D23" s="56">
        <f>SUM(D24:D25)</f>
        <v>15623</v>
      </c>
      <c r="E23" s="28">
        <f t="shared" si="1"/>
        <v>99.52223213148172</v>
      </c>
      <c r="F23" s="28">
        <f t="shared" si="0"/>
        <v>1.046297474500559</v>
      </c>
    </row>
    <row r="24" spans="1:6" ht="14.25">
      <c r="A24" s="69" t="s">
        <v>193</v>
      </c>
      <c r="B24" s="70" t="s">
        <v>194</v>
      </c>
      <c r="C24" s="67">
        <v>9862</v>
      </c>
      <c r="D24" s="67">
        <v>9421</v>
      </c>
      <c r="E24" s="28">
        <f t="shared" si="1"/>
        <v>95.52829040762522</v>
      </c>
      <c r="F24" s="28">
        <f t="shared" si="0"/>
        <v>0.6309395447269902</v>
      </c>
    </row>
    <row r="25" spans="1:6" ht="14.25">
      <c r="A25" s="69" t="s">
        <v>195</v>
      </c>
      <c r="B25" s="70" t="s">
        <v>196</v>
      </c>
      <c r="C25" s="67">
        <v>5836</v>
      </c>
      <c r="D25" s="67">
        <v>6202</v>
      </c>
      <c r="E25" s="28">
        <f t="shared" si="1"/>
        <v>106.27141877998629</v>
      </c>
      <c r="F25" s="28">
        <f t="shared" si="0"/>
        <v>0.41535792977356895</v>
      </c>
    </row>
    <row r="26" spans="1:6" ht="14.25">
      <c r="A26" s="54" t="s">
        <v>320</v>
      </c>
      <c r="B26" s="64" t="s">
        <v>44</v>
      </c>
      <c r="C26" s="56">
        <f>SUM(C27:C28)</f>
        <v>6819</v>
      </c>
      <c r="D26" s="56">
        <f>SUM(D27:D28)</f>
        <v>6818</v>
      </c>
      <c r="E26" s="28">
        <f t="shared" si="1"/>
        <v>99.98533509312216</v>
      </c>
      <c r="F26" s="28">
        <f t="shared" si="0"/>
        <v>0.45661244198584217</v>
      </c>
    </row>
    <row r="27" spans="1:6" ht="33.75">
      <c r="A27" s="69" t="s">
        <v>321</v>
      </c>
      <c r="B27" s="70" t="s">
        <v>197</v>
      </c>
      <c r="C27" s="67">
        <v>193</v>
      </c>
      <c r="D27" s="67">
        <v>164</v>
      </c>
      <c r="E27" s="28">
        <f t="shared" si="1"/>
        <v>84.97409326424871</v>
      </c>
      <c r="F27" s="28">
        <f t="shared" si="0"/>
        <v>0.010983344160410403</v>
      </c>
    </row>
    <row r="28" spans="1:6" ht="33.75">
      <c r="A28" s="69" t="s">
        <v>322</v>
      </c>
      <c r="B28" s="70" t="s">
        <v>198</v>
      </c>
      <c r="C28" s="67">
        <v>6626</v>
      </c>
      <c r="D28" s="67">
        <v>6654</v>
      </c>
      <c r="E28" s="28">
        <f t="shared" si="1"/>
        <v>100.42257772411712</v>
      </c>
      <c r="F28" s="28">
        <f t="shared" si="0"/>
        <v>0.44562909782543175</v>
      </c>
    </row>
    <row r="29" spans="1:6" ht="14.25">
      <c r="A29" s="62" t="s">
        <v>199</v>
      </c>
      <c r="B29" s="62" t="s">
        <v>200</v>
      </c>
      <c r="C29" s="51">
        <f>SUM(C30:C31)</f>
        <v>1662</v>
      </c>
      <c r="D29" s="51">
        <f>SUM(D30:D31)</f>
        <v>1696</v>
      </c>
      <c r="E29" s="28">
        <f t="shared" si="1"/>
        <v>102.04572803850782</v>
      </c>
      <c r="F29" s="28">
        <f t="shared" si="0"/>
        <v>0.11358385180521977</v>
      </c>
    </row>
    <row r="30" spans="1:6" ht="36">
      <c r="A30" s="71" t="s">
        <v>201</v>
      </c>
      <c r="B30" s="72" t="s">
        <v>54</v>
      </c>
      <c r="C30" s="56">
        <v>443</v>
      </c>
      <c r="D30" s="56">
        <v>453</v>
      </c>
      <c r="E30" s="28">
        <f t="shared" si="1"/>
        <v>102.25733634311513</v>
      </c>
      <c r="F30" s="28">
        <f t="shared" si="0"/>
        <v>0.030338139662597026</v>
      </c>
    </row>
    <row r="31" spans="1:6" ht="36">
      <c r="A31" s="54" t="s">
        <v>202</v>
      </c>
      <c r="B31" s="64" t="s">
        <v>808</v>
      </c>
      <c r="C31" s="56">
        <v>1219</v>
      </c>
      <c r="D31" s="56">
        <v>1243</v>
      </c>
      <c r="E31" s="28">
        <f t="shared" si="1"/>
        <v>101.96882690730106</v>
      </c>
      <c r="F31" s="28">
        <f t="shared" si="0"/>
        <v>0.08324571214262275</v>
      </c>
    </row>
    <row r="32" spans="1:6" ht="38.25">
      <c r="A32" s="62" t="s">
        <v>203</v>
      </c>
      <c r="B32" s="73" t="s">
        <v>60</v>
      </c>
      <c r="C32" s="51">
        <f>SUM(C33:C35)</f>
        <v>0</v>
      </c>
      <c r="D32" s="51">
        <f>SUM(D33:D35)</f>
        <v>-6</v>
      </c>
      <c r="E32" s="28"/>
      <c r="F32" s="28">
        <f t="shared" si="0"/>
        <v>-0.0004018296644052586</v>
      </c>
    </row>
    <row r="33" spans="1:6" ht="14.25" hidden="1">
      <c r="A33" s="71" t="s">
        <v>204</v>
      </c>
      <c r="B33" s="64" t="s">
        <v>205</v>
      </c>
      <c r="C33" s="56"/>
      <c r="D33" s="56"/>
      <c r="E33" s="28" t="e">
        <f t="shared" si="1"/>
        <v>#DIV/0!</v>
      </c>
      <c r="F33" s="28">
        <f t="shared" si="0"/>
        <v>0</v>
      </c>
    </row>
    <row r="34" spans="1:6" ht="14.25">
      <c r="A34" s="71" t="s">
        <v>206</v>
      </c>
      <c r="B34" s="64" t="s">
        <v>207</v>
      </c>
      <c r="C34" s="56"/>
      <c r="D34" s="56">
        <v>-7</v>
      </c>
      <c r="E34" s="28"/>
      <c r="F34" s="28">
        <f t="shared" si="0"/>
        <v>-0.00046880127513946836</v>
      </c>
    </row>
    <row r="35" spans="1:6" ht="25.5">
      <c r="A35" s="71" t="s">
        <v>208</v>
      </c>
      <c r="B35" s="74" t="s">
        <v>68</v>
      </c>
      <c r="C35" s="56"/>
      <c r="D35" s="56">
        <v>1</v>
      </c>
      <c r="E35" s="28"/>
      <c r="F35" s="28">
        <f t="shared" si="0"/>
        <v>6.697161073420977E-05</v>
      </c>
    </row>
    <row r="36" spans="1:6" ht="38.25">
      <c r="A36" s="68" t="s">
        <v>209</v>
      </c>
      <c r="B36" s="62" t="s">
        <v>812</v>
      </c>
      <c r="C36" s="51">
        <f>SUM(C37:C39)</f>
        <v>31917</v>
      </c>
      <c r="D36" s="51">
        <f>SUM(D37:D39)</f>
        <v>34203</v>
      </c>
      <c r="E36" s="28">
        <f t="shared" si="1"/>
        <v>107.16232728639909</v>
      </c>
      <c r="F36" s="28">
        <f t="shared" si="0"/>
        <v>2.290630001942177</v>
      </c>
    </row>
    <row r="37" spans="1:6" ht="36">
      <c r="A37" s="54" t="s">
        <v>210</v>
      </c>
      <c r="B37" s="64" t="s">
        <v>816</v>
      </c>
      <c r="C37" s="56">
        <v>40</v>
      </c>
      <c r="D37" s="56">
        <v>40</v>
      </c>
      <c r="E37" s="28">
        <f t="shared" si="1"/>
        <v>100</v>
      </c>
      <c r="F37" s="28">
        <f t="shared" si="0"/>
        <v>0.0026788644293683907</v>
      </c>
    </row>
    <row r="38" spans="1:6" ht="24">
      <c r="A38" s="54" t="s">
        <v>211</v>
      </c>
      <c r="B38" s="64" t="s">
        <v>212</v>
      </c>
      <c r="C38" s="56">
        <v>22983</v>
      </c>
      <c r="D38" s="56">
        <v>23626</v>
      </c>
      <c r="E38" s="28">
        <f t="shared" si="1"/>
        <v>102.79772005395292</v>
      </c>
      <c r="F38" s="28">
        <f t="shared" si="0"/>
        <v>1.5822712752064398</v>
      </c>
    </row>
    <row r="39" spans="1:6" ht="36">
      <c r="A39" s="75" t="s">
        <v>213</v>
      </c>
      <c r="B39" s="72" t="s">
        <v>214</v>
      </c>
      <c r="C39" s="56">
        <v>8894</v>
      </c>
      <c r="D39" s="56">
        <v>10537</v>
      </c>
      <c r="E39" s="28">
        <f t="shared" si="1"/>
        <v>118.47312795142793</v>
      </c>
      <c r="F39" s="28">
        <f t="shared" si="0"/>
        <v>0.7056798623063684</v>
      </c>
    </row>
    <row r="40" spans="1:6" ht="25.5">
      <c r="A40" s="68" t="s">
        <v>215</v>
      </c>
      <c r="B40" s="62" t="s">
        <v>158</v>
      </c>
      <c r="C40" s="51">
        <f>SUM(C41)</f>
        <v>1711</v>
      </c>
      <c r="D40" s="51">
        <f>SUM(D41)</f>
        <v>1726</v>
      </c>
      <c r="E40" s="28">
        <f t="shared" si="1"/>
        <v>100.87668030391583</v>
      </c>
      <c r="F40" s="28">
        <f t="shared" si="0"/>
        <v>0.11559300012724605</v>
      </c>
    </row>
    <row r="41" spans="1:6" ht="14.25">
      <c r="A41" s="54" t="s">
        <v>323</v>
      </c>
      <c r="B41" s="64" t="s">
        <v>160</v>
      </c>
      <c r="C41" s="56">
        <v>1711</v>
      </c>
      <c r="D41" s="56">
        <v>1726</v>
      </c>
      <c r="E41" s="28">
        <f t="shared" si="1"/>
        <v>100.87668030391583</v>
      </c>
      <c r="F41" s="28">
        <f t="shared" si="0"/>
        <v>0.11559300012724605</v>
      </c>
    </row>
    <row r="42" spans="1:6" ht="25.5">
      <c r="A42" s="68" t="s">
        <v>216</v>
      </c>
      <c r="B42" s="62" t="s">
        <v>135</v>
      </c>
      <c r="C42" s="51">
        <f>SUM(C43:C45)</f>
        <v>3920</v>
      </c>
      <c r="D42" s="51">
        <f>SUM(D43:D45)</f>
        <v>5075</v>
      </c>
      <c r="E42" s="28">
        <f t="shared" si="1"/>
        <v>129.46428571428572</v>
      </c>
      <c r="F42" s="28">
        <f aca="true" t="shared" si="2" ref="F42:F64">D42/$D$148*100</f>
        <v>0.33988092447611457</v>
      </c>
    </row>
    <row r="43" spans="1:6" s="76" customFormat="1" ht="14.25">
      <c r="A43" s="75" t="s">
        <v>217</v>
      </c>
      <c r="B43" s="72" t="s">
        <v>137</v>
      </c>
      <c r="C43" s="56">
        <v>935</v>
      </c>
      <c r="D43" s="56">
        <v>935</v>
      </c>
      <c r="E43" s="28">
        <f t="shared" si="1"/>
        <v>100</v>
      </c>
      <c r="F43" s="28">
        <f t="shared" si="2"/>
        <v>0.06261845603648612</v>
      </c>
    </row>
    <row r="44" spans="1:6" ht="24">
      <c r="A44" s="75" t="s">
        <v>218</v>
      </c>
      <c r="B44" s="72" t="s">
        <v>219</v>
      </c>
      <c r="C44" s="56">
        <v>2406</v>
      </c>
      <c r="D44" s="56">
        <v>3433</v>
      </c>
      <c r="E44" s="28">
        <f t="shared" si="1"/>
        <v>142.68495428096426</v>
      </c>
      <c r="F44" s="28">
        <f t="shared" si="2"/>
        <v>0.22991353965054212</v>
      </c>
    </row>
    <row r="45" spans="1:6" ht="36">
      <c r="A45" s="75" t="s">
        <v>220</v>
      </c>
      <c r="B45" s="72" t="s">
        <v>221</v>
      </c>
      <c r="C45" s="56">
        <v>579</v>
      </c>
      <c r="D45" s="56">
        <v>707</v>
      </c>
      <c r="E45" s="28">
        <f t="shared" si="1"/>
        <v>122.10708117443869</v>
      </c>
      <c r="F45" s="28">
        <f t="shared" si="2"/>
        <v>0.04734892878908631</v>
      </c>
    </row>
    <row r="46" spans="1:6" ht="14.25">
      <c r="A46" s="68" t="s">
        <v>222</v>
      </c>
      <c r="B46" s="62" t="s">
        <v>818</v>
      </c>
      <c r="C46" s="51">
        <f>SUM(C47)</f>
        <v>3</v>
      </c>
      <c r="D46" s="51">
        <f>SUM(D47)</f>
        <v>3</v>
      </c>
      <c r="E46" s="28">
        <f t="shared" si="1"/>
        <v>100</v>
      </c>
      <c r="F46" s="28">
        <f t="shared" si="2"/>
        <v>0.0002009148322026293</v>
      </c>
    </row>
    <row r="47" spans="1:6" ht="36">
      <c r="A47" s="54" t="s">
        <v>223</v>
      </c>
      <c r="B47" s="72" t="s">
        <v>820</v>
      </c>
      <c r="C47" s="56">
        <v>3</v>
      </c>
      <c r="D47" s="56">
        <v>3</v>
      </c>
      <c r="E47" s="28">
        <f t="shared" si="1"/>
        <v>100</v>
      </c>
      <c r="F47" s="28">
        <f t="shared" si="2"/>
        <v>0.0002009148322026293</v>
      </c>
    </row>
    <row r="48" spans="1:6" ht="14.25">
      <c r="A48" s="68" t="s">
        <v>224</v>
      </c>
      <c r="B48" s="62" t="s">
        <v>824</v>
      </c>
      <c r="C48" s="51">
        <f>SUM(C49:C57)</f>
        <v>4521</v>
      </c>
      <c r="D48" s="51">
        <f>SUM(D49:D57)</f>
        <v>4854</v>
      </c>
      <c r="E48" s="28">
        <f t="shared" si="1"/>
        <v>107.36562707365627</v>
      </c>
      <c r="F48" s="28">
        <f t="shared" si="2"/>
        <v>0.3250801985038542</v>
      </c>
    </row>
    <row r="49" spans="1:6" ht="48">
      <c r="A49" s="54" t="s">
        <v>225</v>
      </c>
      <c r="B49" s="72" t="s">
        <v>226</v>
      </c>
      <c r="C49" s="56">
        <v>61</v>
      </c>
      <c r="D49" s="56">
        <v>72</v>
      </c>
      <c r="E49" s="28">
        <f t="shared" si="1"/>
        <v>118.0327868852459</v>
      </c>
      <c r="F49" s="28">
        <f t="shared" si="2"/>
        <v>0.004821955972863104</v>
      </c>
    </row>
    <row r="50" spans="1:6" ht="24">
      <c r="A50" s="75" t="s">
        <v>227</v>
      </c>
      <c r="B50" s="72" t="s">
        <v>79</v>
      </c>
      <c r="C50" s="56">
        <v>65</v>
      </c>
      <c r="D50" s="56">
        <v>72</v>
      </c>
      <c r="E50" s="28">
        <f t="shared" si="1"/>
        <v>110.76923076923077</v>
      </c>
      <c r="F50" s="28">
        <f t="shared" si="2"/>
        <v>0.004821955972863104</v>
      </c>
    </row>
    <row r="51" spans="1:6" ht="24">
      <c r="A51" s="54" t="s">
        <v>228</v>
      </c>
      <c r="B51" s="72" t="s">
        <v>826</v>
      </c>
      <c r="C51" s="56">
        <v>1517</v>
      </c>
      <c r="D51" s="56">
        <v>1670</v>
      </c>
      <c r="E51" s="28">
        <f t="shared" si="1"/>
        <v>110.08569545154911</v>
      </c>
      <c r="F51" s="28">
        <f t="shared" si="2"/>
        <v>0.11184258992613032</v>
      </c>
    </row>
    <row r="52" spans="1:6" ht="60">
      <c r="A52" s="54" t="s">
        <v>229</v>
      </c>
      <c r="B52" s="72" t="s">
        <v>230</v>
      </c>
      <c r="C52" s="56">
        <v>110</v>
      </c>
      <c r="D52" s="56">
        <v>116</v>
      </c>
      <c r="E52" s="28">
        <f t="shared" si="1"/>
        <v>105.45454545454544</v>
      </c>
      <c r="F52" s="28">
        <f t="shared" si="2"/>
        <v>0.007768706845168333</v>
      </c>
    </row>
    <row r="53" spans="1:6" ht="24">
      <c r="A53" s="54" t="s">
        <v>231</v>
      </c>
      <c r="B53" s="72" t="s">
        <v>96</v>
      </c>
      <c r="C53" s="56">
        <v>1870</v>
      </c>
      <c r="D53" s="56">
        <v>1998</v>
      </c>
      <c r="E53" s="28">
        <f t="shared" si="1"/>
        <v>106.84491978609626</v>
      </c>
      <c r="F53" s="28">
        <f t="shared" si="2"/>
        <v>0.13380927824695113</v>
      </c>
    </row>
    <row r="54" spans="1:6" ht="60">
      <c r="A54" s="54" t="s">
        <v>232</v>
      </c>
      <c r="B54" s="72" t="s">
        <v>233</v>
      </c>
      <c r="C54" s="56">
        <v>126</v>
      </c>
      <c r="D54" s="56">
        <v>126</v>
      </c>
      <c r="E54" s="28">
        <f t="shared" si="1"/>
        <v>100</v>
      </c>
      <c r="F54" s="28">
        <f t="shared" si="2"/>
        <v>0.008438422952510431</v>
      </c>
    </row>
    <row r="55" spans="1:6" ht="24">
      <c r="A55" s="54" t="s">
        <v>234</v>
      </c>
      <c r="B55" s="72" t="s">
        <v>114</v>
      </c>
      <c r="C55" s="56">
        <v>428</v>
      </c>
      <c r="D55" s="56">
        <v>438</v>
      </c>
      <c r="E55" s="28">
        <f t="shared" si="1"/>
        <v>102.33644859813084</v>
      </c>
      <c r="F55" s="28">
        <f t="shared" si="2"/>
        <v>0.02933356550158388</v>
      </c>
    </row>
    <row r="56" spans="1:6" ht="48">
      <c r="A56" s="54" t="s">
        <v>235</v>
      </c>
      <c r="B56" s="72" t="s">
        <v>972</v>
      </c>
      <c r="C56" s="56">
        <v>344</v>
      </c>
      <c r="D56" s="56">
        <v>362</v>
      </c>
      <c r="E56" s="28">
        <f t="shared" si="1"/>
        <v>105.23255813953489</v>
      </c>
      <c r="F56" s="28">
        <f t="shared" si="2"/>
        <v>0.024243723085783934</v>
      </c>
    </row>
    <row r="57" spans="1:6" ht="24" hidden="1">
      <c r="A57" s="54" t="s">
        <v>236</v>
      </c>
      <c r="B57" s="72" t="s">
        <v>237</v>
      </c>
      <c r="C57" s="56"/>
      <c r="D57" s="56"/>
      <c r="E57" s="28" t="e">
        <f t="shared" si="1"/>
        <v>#DIV/0!</v>
      </c>
      <c r="F57" s="28">
        <f t="shared" si="2"/>
        <v>0</v>
      </c>
    </row>
    <row r="58" spans="1:6" ht="14.25">
      <c r="A58" s="68" t="s">
        <v>238</v>
      </c>
      <c r="B58" s="62" t="s">
        <v>830</v>
      </c>
      <c r="C58" s="51">
        <f>SUM(C59:C60)</f>
        <v>6109</v>
      </c>
      <c r="D58" s="51">
        <f>SUM(D59:D60)</f>
        <v>6633</v>
      </c>
      <c r="E58" s="28">
        <f t="shared" si="1"/>
        <v>108.5775085938779</v>
      </c>
      <c r="F58" s="28">
        <f t="shared" si="2"/>
        <v>0.44422269400001335</v>
      </c>
    </row>
    <row r="59" spans="1:6" ht="25.5" hidden="1">
      <c r="A59" s="75" t="s">
        <v>239</v>
      </c>
      <c r="B59" s="71" t="s">
        <v>240</v>
      </c>
      <c r="C59" s="56">
        <v>0</v>
      </c>
      <c r="D59" s="56"/>
      <c r="E59" s="28" t="e">
        <f t="shared" si="1"/>
        <v>#DIV/0!</v>
      </c>
      <c r="F59" s="28">
        <f t="shared" si="2"/>
        <v>0</v>
      </c>
    </row>
    <row r="60" spans="1:6" ht="25.5">
      <c r="A60" s="75" t="s">
        <v>241</v>
      </c>
      <c r="B60" s="71" t="s">
        <v>834</v>
      </c>
      <c r="C60" s="56">
        <v>6109</v>
      </c>
      <c r="D60" s="56">
        <v>6633</v>
      </c>
      <c r="E60" s="28">
        <f t="shared" si="1"/>
        <v>108.5775085938779</v>
      </c>
      <c r="F60" s="28">
        <f t="shared" si="2"/>
        <v>0.44422269400001335</v>
      </c>
    </row>
    <row r="61" spans="1:6" ht="38.25">
      <c r="A61" s="68" t="s">
        <v>309</v>
      </c>
      <c r="B61" s="62" t="s">
        <v>311</v>
      </c>
      <c r="C61" s="51">
        <f>SUM(C62)</f>
        <v>0</v>
      </c>
      <c r="D61" s="51">
        <f>SUM(D62)</f>
        <v>2292</v>
      </c>
      <c r="E61" s="28"/>
      <c r="F61" s="28">
        <f t="shared" si="2"/>
        <v>0.1534989318028088</v>
      </c>
    </row>
    <row r="62" spans="1:6" ht="24">
      <c r="A62" s="75" t="s">
        <v>310</v>
      </c>
      <c r="B62" s="72" t="s">
        <v>838</v>
      </c>
      <c r="C62" s="56"/>
      <c r="D62" s="56">
        <v>2292</v>
      </c>
      <c r="E62" s="28"/>
      <c r="F62" s="28">
        <f t="shared" si="2"/>
        <v>0.1534989318028088</v>
      </c>
    </row>
    <row r="63" spans="1:6" ht="25.5">
      <c r="A63" s="68" t="s">
        <v>242</v>
      </c>
      <c r="B63" s="62" t="s">
        <v>243</v>
      </c>
      <c r="C63" s="51">
        <f>SUM(C64)</f>
        <v>0</v>
      </c>
      <c r="D63" s="51">
        <f>SUM(D64)</f>
        <v>-2296</v>
      </c>
      <c r="E63" s="28"/>
      <c r="F63" s="28">
        <f t="shared" si="2"/>
        <v>-0.15376681824574565</v>
      </c>
    </row>
    <row r="64" spans="1:6" ht="24">
      <c r="A64" s="75" t="s">
        <v>244</v>
      </c>
      <c r="B64" s="72" t="s">
        <v>844</v>
      </c>
      <c r="C64" s="56"/>
      <c r="D64" s="56">
        <v>-2296</v>
      </c>
      <c r="E64" s="28"/>
      <c r="F64" s="28">
        <f t="shared" si="2"/>
        <v>-0.15376681824574565</v>
      </c>
    </row>
    <row r="65" spans="1:6" ht="14.25">
      <c r="A65" s="77"/>
      <c r="B65" s="78"/>
      <c r="C65" s="79"/>
      <c r="D65" s="79"/>
      <c r="E65" s="80"/>
      <c r="F65" s="80"/>
    </row>
    <row r="66" spans="1:6" ht="14.25">
      <c r="A66" s="81" t="s">
        <v>245</v>
      </c>
      <c r="B66" s="82" t="s">
        <v>246</v>
      </c>
      <c r="C66" s="83">
        <f>C67+C72+C116+C126+C143</f>
        <v>1128777.0999999999</v>
      </c>
      <c r="D66" s="84">
        <f>D67+D72+D116+D126+D143</f>
        <v>1113129</v>
      </c>
      <c r="E66" s="28">
        <f t="shared" si="1"/>
        <v>98.61371213147397</v>
      </c>
      <c r="F66" s="28">
        <f aca="true" t="shared" si="3" ref="F66:F72">D66/$D$148*100</f>
        <v>74.54804208496019</v>
      </c>
    </row>
    <row r="67" spans="1:6" ht="14.25">
      <c r="A67" s="54"/>
      <c r="B67" s="62" t="s">
        <v>247</v>
      </c>
      <c r="C67" s="51">
        <f>SUM(C68+C71)</f>
        <v>449200</v>
      </c>
      <c r="D67" s="51">
        <f>SUM(D68+D71)</f>
        <v>449200</v>
      </c>
      <c r="E67" s="28">
        <f t="shared" si="1"/>
        <v>100</v>
      </c>
      <c r="F67" s="28">
        <f t="shared" si="3"/>
        <v>30.08364754180703</v>
      </c>
    </row>
    <row r="68" spans="1:6" ht="24">
      <c r="A68" s="54" t="s">
        <v>248</v>
      </c>
      <c r="B68" s="72" t="s">
        <v>249</v>
      </c>
      <c r="C68" s="56">
        <f>SUM(C69:C70)</f>
        <v>305639</v>
      </c>
      <c r="D68" s="56">
        <f>SUM(D69:D70)</f>
        <v>305639</v>
      </c>
      <c r="E68" s="28">
        <f t="shared" si="1"/>
        <v>100</v>
      </c>
      <c r="F68" s="28">
        <f t="shared" si="3"/>
        <v>20.46913613319314</v>
      </c>
    </row>
    <row r="69" spans="1:6" ht="24">
      <c r="A69" s="69" t="s">
        <v>324</v>
      </c>
      <c r="B69" s="85" t="s">
        <v>250</v>
      </c>
      <c r="C69" s="67">
        <v>265361</v>
      </c>
      <c r="D69" s="67">
        <v>265361</v>
      </c>
      <c r="E69" s="28">
        <f t="shared" si="1"/>
        <v>100</v>
      </c>
      <c r="F69" s="28">
        <f t="shared" si="3"/>
        <v>17.771653596040636</v>
      </c>
    </row>
    <row r="70" spans="1:6" ht="24">
      <c r="A70" s="69" t="s">
        <v>325</v>
      </c>
      <c r="B70" s="85" t="s">
        <v>251</v>
      </c>
      <c r="C70" s="67">
        <v>40278</v>
      </c>
      <c r="D70" s="67">
        <v>40278</v>
      </c>
      <c r="E70" s="28">
        <f t="shared" si="1"/>
        <v>100</v>
      </c>
      <c r="F70" s="28">
        <f t="shared" si="3"/>
        <v>2.697482537152501</v>
      </c>
    </row>
    <row r="71" spans="1:6" ht="24">
      <c r="A71" s="75" t="s">
        <v>252</v>
      </c>
      <c r="B71" s="72" t="s">
        <v>253</v>
      </c>
      <c r="C71" s="56">
        <v>143561</v>
      </c>
      <c r="D71" s="56">
        <v>143561</v>
      </c>
      <c r="E71" s="28">
        <f t="shared" si="1"/>
        <v>100</v>
      </c>
      <c r="F71" s="28">
        <f t="shared" si="3"/>
        <v>9.61451140861389</v>
      </c>
    </row>
    <row r="72" spans="1:6" ht="25.5">
      <c r="A72" s="240"/>
      <c r="B72" s="86" t="s">
        <v>254</v>
      </c>
      <c r="C72" s="51">
        <f>C76+C95+C101</f>
        <v>199864.7</v>
      </c>
      <c r="D72" s="51">
        <f>D76+D95+D101</f>
        <v>186114.2</v>
      </c>
      <c r="E72" s="28">
        <f t="shared" si="1"/>
        <v>93.12009574477133</v>
      </c>
      <c r="F72" s="28">
        <f t="shared" si="3"/>
        <v>12.464367754508865</v>
      </c>
    </row>
    <row r="73" spans="1:6" ht="14.25">
      <c r="A73" s="241"/>
      <c r="B73" s="86" t="s">
        <v>255</v>
      </c>
      <c r="C73" s="51"/>
      <c r="D73" s="51"/>
      <c r="E73" s="28"/>
      <c r="F73" s="28"/>
    </row>
    <row r="74" spans="1:6" ht="14.25">
      <c r="A74" s="241"/>
      <c r="B74" s="87" t="s">
        <v>256</v>
      </c>
      <c r="C74" s="88">
        <f>C77+C96+C102</f>
        <v>187319.9</v>
      </c>
      <c r="D74" s="88">
        <f>D77+D96+D102</f>
        <v>174536.2</v>
      </c>
      <c r="E74" s="28">
        <f t="shared" si="1"/>
        <v>93.17547147953849</v>
      </c>
      <c r="F74" s="28">
        <f>D74/$D$148*100</f>
        <v>11.688970445428183</v>
      </c>
    </row>
    <row r="75" spans="1:6" ht="14.25">
      <c r="A75" s="242"/>
      <c r="B75" s="87" t="s">
        <v>257</v>
      </c>
      <c r="C75" s="88">
        <f>C90+C109</f>
        <v>12544.800000000001</v>
      </c>
      <c r="D75" s="88">
        <f>D90+D109</f>
        <v>11578</v>
      </c>
      <c r="E75" s="28">
        <f aca="true" t="shared" si="4" ref="E75:E138">D75/C75*100</f>
        <v>92.29322109559338</v>
      </c>
      <c r="F75" s="28">
        <f>D75/$D$148*100</f>
        <v>0.7753973090806807</v>
      </c>
    </row>
    <row r="76" spans="1:6" ht="51">
      <c r="A76" s="89"/>
      <c r="B76" s="86" t="s">
        <v>258</v>
      </c>
      <c r="C76" s="51">
        <f>C77+C90</f>
        <v>176626.5</v>
      </c>
      <c r="D76" s="51">
        <f>D77+D90</f>
        <v>164741.2</v>
      </c>
      <c r="E76" s="28">
        <f t="shared" si="4"/>
        <v>93.27094178959557</v>
      </c>
      <c r="F76" s="28">
        <f>D76/$D$148*100</f>
        <v>11.0329835182866</v>
      </c>
    </row>
    <row r="77" spans="1:6" s="92" customFormat="1" ht="14.25">
      <c r="A77" s="90"/>
      <c r="B77" s="87" t="s">
        <v>256</v>
      </c>
      <c r="C77" s="91">
        <f>SUM(C79:C89)</f>
        <v>172999.9</v>
      </c>
      <c r="D77" s="91">
        <f>SUM(D79:D89)</f>
        <v>161357.2</v>
      </c>
      <c r="E77" s="28">
        <f t="shared" si="4"/>
        <v>93.2701117168276</v>
      </c>
      <c r="F77" s="28">
        <f>D77/$D$148*100</f>
        <v>10.806351587562034</v>
      </c>
    </row>
    <row r="78" spans="1:6" ht="14.25">
      <c r="A78" s="90"/>
      <c r="B78" s="93" t="s">
        <v>255</v>
      </c>
      <c r="C78" s="56"/>
      <c r="D78" s="56"/>
      <c r="E78" s="28"/>
      <c r="F78" s="28"/>
    </row>
    <row r="79" spans="1:6" ht="48">
      <c r="A79" s="75" t="s">
        <v>326</v>
      </c>
      <c r="B79" s="72" t="s">
        <v>259</v>
      </c>
      <c r="C79" s="56">
        <v>1559</v>
      </c>
      <c r="D79" s="56">
        <v>1272</v>
      </c>
      <c r="E79" s="28">
        <f t="shared" si="4"/>
        <v>81.59076330981398</v>
      </c>
      <c r="F79" s="28">
        <f aca="true" t="shared" si="5" ref="F79:F90">D79/$D$148*100</f>
        <v>0.08518788885391482</v>
      </c>
    </row>
    <row r="80" spans="1:6" ht="36">
      <c r="A80" s="75" t="s">
        <v>327</v>
      </c>
      <c r="B80" s="72" t="s">
        <v>260</v>
      </c>
      <c r="C80" s="56">
        <v>434</v>
      </c>
      <c r="D80" s="56">
        <v>434</v>
      </c>
      <c r="E80" s="28">
        <f t="shared" si="4"/>
        <v>100</v>
      </c>
      <c r="F80" s="28">
        <f t="shared" si="5"/>
        <v>0.02906567905864704</v>
      </c>
    </row>
    <row r="81" spans="1:6" ht="48">
      <c r="A81" s="75" t="s">
        <v>328</v>
      </c>
      <c r="B81" s="72" t="s">
        <v>261</v>
      </c>
      <c r="C81" s="56">
        <v>13506</v>
      </c>
      <c r="D81" s="56">
        <v>13382</v>
      </c>
      <c r="E81" s="28">
        <f t="shared" si="4"/>
        <v>99.081889530579</v>
      </c>
      <c r="F81" s="28">
        <f t="shared" si="5"/>
        <v>0.8962140948451951</v>
      </c>
    </row>
    <row r="82" spans="1:6" ht="48">
      <c r="A82" s="75" t="s">
        <v>329</v>
      </c>
      <c r="B82" s="72" t="s">
        <v>262</v>
      </c>
      <c r="C82" s="56">
        <v>14457</v>
      </c>
      <c r="D82" s="56">
        <v>12169</v>
      </c>
      <c r="E82" s="28">
        <f t="shared" si="4"/>
        <v>84.17375665767449</v>
      </c>
      <c r="F82" s="28">
        <f t="shared" si="5"/>
        <v>0.8149775310245987</v>
      </c>
    </row>
    <row r="83" spans="1:6" ht="60">
      <c r="A83" s="75" t="s">
        <v>330</v>
      </c>
      <c r="B83" s="72" t="s">
        <v>263</v>
      </c>
      <c r="C83" s="56">
        <v>5100</v>
      </c>
      <c r="D83" s="56">
        <v>4647</v>
      </c>
      <c r="E83" s="28">
        <f t="shared" si="4"/>
        <v>91.11764705882352</v>
      </c>
      <c r="F83" s="28">
        <f t="shared" si="5"/>
        <v>0.3112170750818728</v>
      </c>
    </row>
    <row r="84" spans="1:6" ht="36">
      <c r="A84" s="94" t="s">
        <v>331</v>
      </c>
      <c r="B84" s="72" t="s">
        <v>264</v>
      </c>
      <c r="C84" s="56">
        <v>3857</v>
      </c>
      <c r="D84" s="56">
        <v>3306</v>
      </c>
      <c r="E84" s="28">
        <f t="shared" si="4"/>
        <v>85.71428571428571</v>
      </c>
      <c r="F84" s="28">
        <f t="shared" si="5"/>
        <v>0.2214081450872975</v>
      </c>
    </row>
    <row r="85" spans="1:6" ht="36">
      <c r="A85" s="94" t="s">
        <v>332</v>
      </c>
      <c r="B85" s="72" t="s">
        <v>265</v>
      </c>
      <c r="C85" s="56">
        <v>64</v>
      </c>
      <c r="D85" s="56">
        <v>64</v>
      </c>
      <c r="E85" s="28">
        <f t="shared" si="4"/>
        <v>100</v>
      </c>
      <c r="F85" s="28">
        <f t="shared" si="5"/>
        <v>0.004286183086989425</v>
      </c>
    </row>
    <row r="86" spans="1:6" ht="24">
      <c r="A86" s="75" t="s">
        <v>333</v>
      </c>
      <c r="B86" s="72" t="s">
        <v>267</v>
      </c>
      <c r="C86" s="56">
        <v>1834</v>
      </c>
      <c r="D86" s="56">
        <v>1605</v>
      </c>
      <c r="E86" s="28">
        <f t="shared" si="4"/>
        <v>87.51363140676118</v>
      </c>
      <c r="F86" s="28">
        <f t="shared" si="5"/>
        <v>0.10748943522840668</v>
      </c>
    </row>
    <row r="87" spans="1:6" ht="36">
      <c r="A87" s="75" t="s">
        <v>334</v>
      </c>
      <c r="B87" s="72" t="s">
        <v>268</v>
      </c>
      <c r="C87" s="56">
        <v>129831</v>
      </c>
      <c r="D87" s="56">
        <v>122330</v>
      </c>
      <c r="E87" s="28">
        <f t="shared" si="4"/>
        <v>94.22248923600681</v>
      </c>
      <c r="F87" s="28">
        <f t="shared" si="5"/>
        <v>8.192637141115881</v>
      </c>
    </row>
    <row r="88" spans="1:6" ht="14.25">
      <c r="A88" s="75" t="s">
        <v>335</v>
      </c>
      <c r="B88" s="72" t="s">
        <v>269</v>
      </c>
      <c r="C88" s="56">
        <v>158</v>
      </c>
      <c r="D88" s="56">
        <v>158</v>
      </c>
      <c r="E88" s="28">
        <f t="shared" si="4"/>
        <v>100</v>
      </c>
      <c r="F88" s="28">
        <f>D88/$D$148*100</f>
        <v>0.010581514496005143</v>
      </c>
    </row>
    <row r="89" spans="1:6" ht="60">
      <c r="A89" s="94" t="s">
        <v>336</v>
      </c>
      <c r="B89" s="72" t="s">
        <v>270</v>
      </c>
      <c r="C89" s="95">
        <v>2199.9</v>
      </c>
      <c r="D89" s="56">
        <v>1990.2</v>
      </c>
      <c r="E89" s="28">
        <f t="shared" si="4"/>
        <v>90.46774853402427</v>
      </c>
      <c r="F89" s="28">
        <f t="shared" si="5"/>
        <v>0.1332868996832243</v>
      </c>
    </row>
    <row r="90" spans="1:6" s="92" customFormat="1" ht="14.25">
      <c r="A90" s="96"/>
      <c r="B90" s="87" t="s">
        <v>257</v>
      </c>
      <c r="C90" s="97">
        <f>SUM(C92:C94)</f>
        <v>3626.6</v>
      </c>
      <c r="D90" s="91">
        <f>SUM(D92:D94)</f>
        <v>3384</v>
      </c>
      <c r="E90" s="28">
        <f t="shared" si="4"/>
        <v>93.31053879666906</v>
      </c>
      <c r="F90" s="28">
        <f t="shared" si="5"/>
        <v>0.2266319307245659</v>
      </c>
    </row>
    <row r="91" spans="1:6" ht="14.25">
      <c r="A91" s="75"/>
      <c r="B91" s="93" t="s">
        <v>255</v>
      </c>
      <c r="C91" s="56"/>
      <c r="D91" s="56"/>
      <c r="E91" s="28"/>
      <c r="F91" s="28"/>
    </row>
    <row r="92" spans="1:6" ht="36">
      <c r="A92" s="94" t="s">
        <v>337</v>
      </c>
      <c r="B92" s="72" t="s">
        <v>271</v>
      </c>
      <c r="C92" s="95">
        <v>2136.2</v>
      </c>
      <c r="D92" s="56">
        <v>1894</v>
      </c>
      <c r="E92" s="28">
        <f t="shared" si="4"/>
        <v>88.66211028929877</v>
      </c>
      <c r="F92" s="28">
        <f aca="true" t="shared" si="6" ref="F92:F99">D92/$D$148*100</f>
        <v>0.12684423073059328</v>
      </c>
    </row>
    <row r="93" spans="1:6" ht="36">
      <c r="A93" s="94" t="s">
        <v>338</v>
      </c>
      <c r="B93" s="72" t="s">
        <v>272</v>
      </c>
      <c r="C93" s="56">
        <v>104</v>
      </c>
      <c r="D93" s="56">
        <v>104</v>
      </c>
      <c r="E93" s="28">
        <f t="shared" si="4"/>
        <v>100</v>
      </c>
      <c r="F93" s="28">
        <f t="shared" si="6"/>
        <v>0.006965047516357816</v>
      </c>
    </row>
    <row r="94" spans="1:6" ht="60">
      <c r="A94" s="94" t="s">
        <v>339</v>
      </c>
      <c r="B94" s="72" t="s">
        <v>270</v>
      </c>
      <c r="C94" s="95">
        <v>1386.4</v>
      </c>
      <c r="D94" s="56">
        <v>1386</v>
      </c>
      <c r="E94" s="28">
        <f t="shared" si="4"/>
        <v>99.97114829774955</v>
      </c>
      <c r="F94" s="28">
        <f>D94/$D$148*100</f>
        <v>0.09282265247761474</v>
      </c>
    </row>
    <row r="95" spans="1:6" ht="51">
      <c r="A95" s="94"/>
      <c r="B95" s="86" t="s">
        <v>273</v>
      </c>
      <c r="C95" s="51">
        <f>C96</f>
        <v>4508</v>
      </c>
      <c r="D95" s="51">
        <f>D96</f>
        <v>4508</v>
      </c>
      <c r="E95" s="28">
        <f t="shared" si="4"/>
        <v>100</v>
      </c>
      <c r="F95" s="28">
        <f t="shared" si="6"/>
        <v>0.30190802118981763</v>
      </c>
    </row>
    <row r="96" spans="1:6" ht="14.25">
      <c r="A96" s="94"/>
      <c r="B96" s="87" t="s">
        <v>256</v>
      </c>
      <c r="C96" s="88">
        <f>SUM(C98:C99)</f>
        <v>4508</v>
      </c>
      <c r="D96" s="88">
        <f>SUM(D98:D99)</f>
        <v>4508</v>
      </c>
      <c r="E96" s="28">
        <f t="shared" si="4"/>
        <v>100</v>
      </c>
      <c r="F96" s="28">
        <f t="shared" si="6"/>
        <v>0.30190802118981763</v>
      </c>
    </row>
    <row r="97" spans="1:6" ht="14.25">
      <c r="A97" s="94"/>
      <c r="B97" s="93" t="s">
        <v>255</v>
      </c>
      <c r="C97" s="56"/>
      <c r="D97" s="56"/>
      <c r="E97" s="28"/>
      <c r="F97" s="28">
        <f t="shared" si="6"/>
        <v>0</v>
      </c>
    </row>
    <row r="98" spans="1:6" ht="24">
      <c r="A98" s="75" t="s">
        <v>340</v>
      </c>
      <c r="B98" s="72" t="s">
        <v>274</v>
      </c>
      <c r="C98" s="56">
        <v>1558</v>
      </c>
      <c r="D98" s="56">
        <v>1558</v>
      </c>
      <c r="E98" s="28">
        <f t="shared" si="4"/>
        <v>100</v>
      </c>
      <c r="F98" s="28">
        <f t="shared" si="6"/>
        <v>0.10434176952389881</v>
      </c>
    </row>
    <row r="99" spans="1:6" ht="24">
      <c r="A99" s="75" t="s">
        <v>341</v>
      </c>
      <c r="B99" s="72" t="s">
        <v>275</v>
      </c>
      <c r="C99" s="56">
        <v>2950</v>
      </c>
      <c r="D99" s="56">
        <v>2950</v>
      </c>
      <c r="E99" s="28">
        <f t="shared" si="4"/>
        <v>100</v>
      </c>
      <c r="F99" s="28">
        <f t="shared" si="6"/>
        <v>0.19756625166591882</v>
      </c>
    </row>
    <row r="100" spans="1:6" ht="14.25">
      <c r="A100" s="94"/>
      <c r="B100" s="93"/>
      <c r="C100" s="56"/>
      <c r="D100" s="56"/>
      <c r="E100" s="28"/>
      <c r="F100" s="28"/>
    </row>
    <row r="101" spans="1:6" ht="63.75">
      <c r="A101" s="94"/>
      <c r="B101" s="86" t="s">
        <v>276</v>
      </c>
      <c r="C101" s="98">
        <f>C102+C109</f>
        <v>18730.2</v>
      </c>
      <c r="D101" s="51">
        <f>D102+D109</f>
        <v>16865</v>
      </c>
      <c r="E101" s="28">
        <f t="shared" si="4"/>
        <v>90.04175075546443</v>
      </c>
      <c r="F101" s="28">
        <f>D101/$D$148*100</f>
        <v>1.1294762150324478</v>
      </c>
    </row>
    <row r="102" spans="1:6" ht="14.25">
      <c r="A102" s="94"/>
      <c r="B102" s="87" t="s">
        <v>256</v>
      </c>
      <c r="C102" s="88">
        <f>SUM(C104:C108)</f>
        <v>9812</v>
      </c>
      <c r="D102" s="88">
        <f>SUM(D104:D108)</f>
        <v>8671</v>
      </c>
      <c r="E102" s="28">
        <f t="shared" si="4"/>
        <v>88.37138198124745</v>
      </c>
      <c r="F102" s="28">
        <f>D102/$D$148*100</f>
        <v>0.5807108366763329</v>
      </c>
    </row>
    <row r="103" spans="1:6" ht="14.25">
      <c r="A103" s="94"/>
      <c r="B103" s="93" t="s">
        <v>255</v>
      </c>
      <c r="C103" s="88"/>
      <c r="D103" s="88"/>
      <c r="E103" s="28"/>
      <c r="F103" s="28"/>
    </row>
    <row r="104" spans="1:6" ht="27.75" customHeight="1">
      <c r="A104" s="94" t="s">
        <v>342</v>
      </c>
      <c r="B104" s="72" t="s">
        <v>277</v>
      </c>
      <c r="C104" s="56">
        <v>153</v>
      </c>
      <c r="D104" s="56">
        <v>153</v>
      </c>
      <c r="E104" s="28">
        <f t="shared" si="4"/>
        <v>100</v>
      </c>
      <c r="F104" s="28">
        <f aca="true" t="shared" si="7" ref="F104:F109">D104/$D$148*100</f>
        <v>0.010246656442334095</v>
      </c>
    </row>
    <row r="105" spans="1:6" ht="24">
      <c r="A105" s="75" t="s">
        <v>343</v>
      </c>
      <c r="B105" s="72" t="s">
        <v>278</v>
      </c>
      <c r="C105" s="56">
        <v>6828</v>
      </c>
      <c r="D105" s="56">
        <v>5690</v>
      </c>
      <c r="E105" s="28">
        <f t="shared" si="4"/>
        <v>83.33333333333334</v>
      </c>
      <c r="F105" s="28">
        <f t="shared" si="7"/>
        <v>0.3810684650776536</v>
      </c>
    </row>
    <row r="106" spans="1:6" ht="24">
      <c r="A106" s="75" t="s">
        <v>344</v>
      </c>
      <c r="B106" s="72" t="s">
        <v>279</v>
      </c>
      <c r="C106" s="56">
        <v>2003</v>
      </c>
      <c r="D106" s="56">
        <v>2003</v>
      </c>
      <c r="E106" s="28">
        <f t="shared" si="4"/>
        <v>100</v>
      </c>
      <c r="F106" s="28">
        <f t="shared" si="7"/>
        <v>0.13414413630062216</v>
      </c>
    </row>
    <row r="107" spans="1:6" ht="14.25">
      <c r="A107" s="75" t="s">
        <v>345</v>
      </c>
      <c r="B107" s="72" t="s">
        <v>280</v>
      </c>
      <c r="C107" s="56">
        <v>818</v>
      </c>
      <c r="D107" s="56">
        <v>818</v>
      </c>
      <c r="E107" s="28">
        <f t="shared" si="4"/>
        <v>100</v>
      </c>
      <c r="F107" s="28">
        <f t="shared" si="7"/>
        <v>0.054782777580583586</v>
      </c>
    </row>
    <row r="108" spans="1:6" ht="36">
      <c r="A108" s="75" t="s">
        <v>346</v>
      </c>
      <c r="B108" s="72" t="s">
        <v>281</v>
      </c>
      <c r="C108" s="56">
        <v>10</v>
      </c>
      <c r="D108" s="56">
        <v>7</v>
      </c>
      <c r="E108" s="28">
        <f t="shared" si="4"/>
        <v>70</v>
      </c>
      <c r="F108" s="28">
        <f t="shared" si="7"/>
        <v>0.00046880127513946836</v>
      </c>
    </row>
    <row r="109" spans="1:6" ht="14.25">
      <c r="A109" s="96"/>
      <c r="B109" s="87" t="s">
        <v>257</v>
      </c>
      <c r="C109" s="97">
        <f>SUM(C111:C114)</f>
        <v>8918.2</v>
      </c>
      <c r="D109" s="91">
        <f>SUM(D111:D114)</f>
        <v>8194</v>
      </c>
      <c r="E109" s="28">
        <f t="shared" si="4"/>
        <v>91.87952725886389</v>
      </c>
      <c r="F109" s="28">
        <f t="shared" si="7"/>
        <v>0.5487653783561148</v>
      </c>
    </row>
    <row r="110" spans="1:6" ht="14.25">
      <c r="A110" s="75"/>
      <c r="B110" s="93" t="s">
        <v>255</v>
      </c>
      <c r="C110" s="56"/>
      <c r="D110" s="56"/>
      <c r="E110" s="28"/>
      <c r="F110" s="28"/>
    </row>
    <row r="111" spans="1:6" ht="108">
      <c r="A111" s="94" t="s">
        <v>347</v>
      </c>
      <c r="B111" s="72" t="s">
        <v>282</v>
      </c>
      <c r="C111" s="95">
        <v>4651.2</v>
      </c>
      <c r="D111" s="56">
        <v>3930</v>
      </c>
      <c r="E111" s="28">
        <f t="shared" si="4"/>
        <v>84.49432404540764</v>
      </c>
      <c r="F111" s="28">
        <f>D111/$D$148*100</f>
        <v>0.26319843018544437</v>
      </c>
    </row>
    <row r="112" spans="1:6" ht="24">
      <c r="A112" s="94" t="s">
        <v>348</v>
      </c>
      <c r="B112" s="72" t="s">
        <v>277</v>
      </c>
      <c r="C112" s="56">
        <v>2050</v>
      </c>
      <c r="D112" s="56">
        <v>2050</v>
      </c>
      <c r="E112" s="28">
        <f t="shared" si="4"/>
        <v>100</v>
      </c>
      <c r="F112" s="28">
        <f>D112/$D$148*100</f>
        <v>0.13729180200513003</v>
      </c>
    </row>
    <row r="113" spans="1:6" ht="36">
      <c r="A113" s="94" t="s">
        <v>349</v>
      </c>
      <c r="B113" s="72" t="s">
        <v>283</v>
      </c>
      <c r="C113" s="56">
        <v>8</v>
      </c>
      <c r="D113" s="56">
        <v>5</v>
      </c>
      <c r="E113" s="28">
        <f t="shared" si="4"/>
        <v>62.5</v>
      </c>
      <c r="F113" s="28">
        <f>D113/$D$148*100</f>
        <v>0.00033485805367104883</v>
      </c>
    </row>
    <row r="114" spans="1:6" ht="36">
      <c r="A114" s="94" t="s">
        <v>350</v>
      </c>
      <c r="B114" s="72" t="s">
        <v>284</v>
      </c>
      <c r="C114" s="56">
        <v>2209</v>
      </c>
      <c r="D114" s="56">
        <v>2209</v>
      </c>
      <c r="E114" s="28">
        <f t="shared" si="4"/>
        <v>100</v>
      </c>
      <c r="F114" s="28">
        <f>D114/$D$148*100</f>
        <v>0.14794028811186938</v>
      </c>
    </row>
    <row r="115" spans="1:6" ht="14.25">
      <c r="A115" s="94"/>
      <c r="B115" s="72"/>
      <c r="C115" s="56"/>
      <c r="D115" s="56"/>
      <c r="E115" s="28"/>
      <c r="F115" s="28"/>
    </row>
    <row r="116" spans="1:6" ht="25.5">
      <c r="A116" s="94"/>
      <c r="B116" s="86" t="s">
        <v>285</v>
      </c>
      <c r="C116" s="98">
        <f>C117+C122</f>
        <v>63427.100000000006</v>
      </c>
      <c r="D116" s="51">
        <f>D117+D122</f>
        <v>62119.8</v>
      </c>
      <c r="E116" s="28">
        <f t="shared" si="4"/>
        <v>97.9388936274873</v>
      </c>
      <c r="F116" s="28">
        <f>D116/$D$148*100</f>
        <v>4.160263064486964</v>
      </c>
    </row>
    <row r="117" spans="1:6" ht="14.25">
      <c r="A117" s="94"/>
      <c r="B117" s="87" t="s">
        <v>256</v>
      </c>
      <c r="C117" s="99">
        <f>SUM(C119:C121)</f>
        <v>45606.3</v>
      </c>
      <c r="D117" s="88">
        <f>SUM(D119:D121)</f>
        <v>44299</v>
      </c>
      <c r="E117" s="28">
        <f t="shared" si="4"/>
        <v>97.13351006330265</v>
      </c>
      <c r="F117" s="28">
        <f>D117/$D$148*100</f>
        <v>2.966775383914759</v>
      </c>
    </row>
    <row r="118" spans="1:6" ht="14.25">
      <c r="A118" s="94"/>
      <c r="B118" s="93" t="s">
        <v>255</v>
      </c>
      <c r="C118" s="88"/>
      <c r="D118" s="88"/>
      <c r="E118" s="28"/>
      <c r="F118" s="28"/>
    </row>
    <row r="119" spans="1:6" ht="51.75" customHeight="1">
      <c r="A119" s="75" t="s">
        <v>351</v>
      </c>
      <c r="B119" s="100" t="s">
        <v>286</v>
      </c>
      <c r="C119" s="56">
        <v>18164</v>
      </c>
      <c r="D119" s="56">
        <v>18164</v>
      </c>
      <c r="E119" s="28">
        <f t="shared" si="4"/>
        <v>100</v>
      </c>
      <c r="F119" s="28">
        <v>0</v>
      </c>
    </row>
    <row r="120" spans="1:6" ht="36">
      <c r="A120" s="75" t="s">
        <v>352</v>
      </c>
      <c r="B120" s="72" t="s">
        <v>287</v>
      </c>
      <c r="C120" s="56">
        <v>14303</v>
      </c>
      <c r="D120" s="56">
        <v>14303</v>
      </c>
      <c r="E120" s="28">
        <f t="shared" si="4"/>
        <v>100</v>
      </c>
      <c r="F120" s="28">
        <f>D120/$D$148*100</f>
        <v>0.9578949483314024</v>
      </c>
    </row>
    <row r="121" spans="1:6" ht="24">
      <c r="A121" s="75" t="s">
        <v>353</v>
      </c>
      <c r="B121" s="72" t="s">
        <v>288</v>
      </c>
      <c r="C121" s="95">
        <v>13139.3</v>
      </c>
      <c r="D121" s="56">
        <v>11832</v>
      </c>
      <c r="E121" s="28">
        <f t="shared" si="4"/>
        <v>90.05045930909561</v>
      </c>
      <c r="F121" s="28">
        <f>D121/$D$148*100</f>
        <v>0.79240809820717</v>
      </c>
    </row>
    <row r="122" spans="1:6" ht="14.25">
      <c r="A122" s="94"/>
      <c r="B122" s="87" t="s">
        <v>257</v>
      </c>
      <c r="C122" s="99">
        <f>SUM(C124:C124)</f>
        <v>17820.8</v>
      </c>
      <c r="D122" s="88">
        <f>SUM(D124:D124)</f>
        <v>17820.8</v>
      </c>
      <c r="E122" s="28">
        <f t="shared" si="4"/>
        <v>100</v>
      </c>
      <c r="F122" s="28">
        <f>D122/$D$148*100</f>
        <v>1.1934876805722054</v>
      </c>
    </row>
    <row r="123" spans="1:6" ht="14.25">
      <c r="A123" s="94"/>
      <c r="B123" s="93" t="s">
        <v>255</v>
      </c>
      <c r="C123" s="88"/>
      <c r="D123" s="88"/>
      <c r="E123" s="28"/>
      <c r="F123" s="28"/>
    </row>
    <row r="124" spans="1:6" ht="72">
      <c r="A124" s="75" t="s">
        <v>354</v>
      </c>
      <c r="B124" s="72" t="s">
        <v>289</v>
      </c>
      <c r="C124" s="95">
        <v>17820.8</v>
      </c>
      <c r="D124" s="56">
        <v>17820.8</v>
      </c>
      <c r="E124" s="28">
        <f t="shared" si="4"/>
        <v>100</v>
      </c>
      <c r="F124" s="28">
        <f>D124/$D$148*100</f>
        <v>1.1934876805722054</v>
      </c>
    </row>
    <row r="125" spans="1:6" ht="14.25">
      <c r="A125" s="94"/>
      <c r="B125" s="93"/>
      <c r="C125" s="56"/>
      <c r="D125" s="56"/>
      <c r="E125" s="28"/>
      <c r="F125" s="28"/>
    </row>
    <row r="126" spans="1:6" ht="38.25">
      <c r="A126" s="101"/>
      <c r="B126" s="86" t="s">
        <v>290</v>
      </c>
      <c r="C126" s="51">
        <f>C128+C139</f>
        <v>236010.19999999998</v>
      </c>
      <c r="D126" s="51">
        <f>D128+D139</f>
        <v>235332</v>
      </c>
      <c r="E126" s="28">
        <f t="shared" si="4"/>
        <v>99.71263953846064</v>
      </c>
      <c r="F126" s="28">
        <f>D126/$D$148*100</f>
        <v>15.760563097303054</v>
      </c>
    </row>
    <row r="127" spans="1:6" ht="14.25">
      <c r="A127" s="101"/>
      <c r="B127" s="62" t="s">
        <v>291</v>
      </c>
      <c r="C127" s="51"/>
      <c r="D127" s="56"/>
      <c r="E127" s="28"/>
      <c r="F127" s="28"/>
    </row>
    <row r="128" spans="1:6" s="92" customFormat="1" ht="14.25">
      <c r="A128" s="90"/>
      <c r="B128" s="87" t="s">
        <v>256</v>
      </c>
      <c r="C128" s="97">
        <f>C130+C131+C135+C136+C137+C138</f>
        <v>234408.3</v>
      </c>
      <c r="D128" s="91">
        <f>D130+D131+D135+D136+D137+D138</f>
        <v>233951</v>
      </c>
      <c r="E128" s="28">
        <f t="shared" si="4"/>
        <v>99.80491305128702</v>
      </c>
      <c r="F128" s="28">
        <f>D128/$D$148*100</f>
        <v>15.668075302879108</v>
      </c>
    </row>
    <row r="129" spans="1:6" ht="14.25">
      <c r="A129" s="90"/>
      <c r="B129" s="93" t="s">
        <v>255</v>
      </c>
      <c r="C129" s="56"/>
      <c r="D129" s="56"/>
      <c r="E129" s="28"/>
      <c r="F129" s="28"/>
    </row>
    <row r="130" spans="1:6" ht="36">
      <c r="A130" s="94" t="s">
        <v>355</v>
      </c>
      <c r="B130" s="72" t="s">
        <v>292</v>
      </c>
      <c r="C130" s="56">
        <v>35000</v>
      </c>
      <c r="D130" s="56">
        <v>35000</v>
      </c>
      <c r="E130" s="28">
        <f t="shared" si="4"/>
        <v>100</v>
      </c>
      <c r="F130" s="28">
        <f aca="true" t="shared" si="8" ref="F130:F139">D130/$D$148*100</f>
        <v>2.344006375697342</v>
      </c>
    </row>
    <row r="131" spans="1:6" ht="36">
      <c r="A131" s="94" t="s">
        <v>356</v>
      </c>
      <c r="B131" s="72" t="s">
        <v>293</v>
      </c>
      <c r="C131" s="56">
        <f>SUM(C132:C134)</f>
        <v>42881</v>
      </c>
      <c r="D131" s="56">
        <f>SUM(D132:D134)</f>
        <v>42821</v>
      </c>
      <c r="E131" s="28">
        <f t="shared" si="4"/>
        <v>99.86007788997459</v>
      </c>
      <c r="F131" s="28">
        <f t="shared" si="8"/>
        <v>2.8677913432495967</v>
      </c>
    </row>
    <row r="132" spans="1:6" ht="14.25">
      <c r="A132" s="102" t="s">
        <v>357</v>
      </c>
      <c r="B132" s="85" t="s">
        <v>294</v>
      </c>
      <c r="C132" s="67">
        <v>19820</v>
      </c>
      <c r="D132" s="67">
        <v>19760</v>
      </c>
      <c r="E132" s="28">
        <f t="shared" si="4"/>
        <v>99.69727547931383</v>
      </c>
      <c r="F132" s="28">
        <f t="shared" si="8"/>
        <v>1.323359028107985</v>
      </c>
    </row>
    <row r="133" spans="1:6" ht="39" customHeight="1">
      <c r="A133" s="102" t="s">
        <v>358</v>
      </c>
      <c r="B133" s="85" t="s">
        <v>295</v>
      </c>
      <c r="C133" s="67">
        <v>3436</v>
      </c>
      <c r="D133" s="67">
        <v>3436</v>
      </c>
      <c r="E133" s="28">
        <f t="shared" si="4"/>
        <v>100</v>
      </c>
      <c r="F133" s="28">
        <f t="shared" si="8"/>
        <v>0.23011445448274476</v>
      </c>
    </row>
    <row r="134" spans="1:6" ht="24">
      <c r="A134" s="102" t="s">
        <v>359</v>
      </c>
      <c r="B134" s="103" t="s">
        <v>296</v>
      </c>
      <c r="C134" s="67">
        <v>19625</v>
      </c>
      <c r="D134" s="67">
        <v>19625</v>
      </c>
      <c r="E134" s="28">
        <f t="shared" si="4"/>
        <v>100</v>
      </c>
      <c r="F134" s="28">
        <f>D134/$D$148*100</f>
        <v>1.3143178606588666</v>
      </c>
    </row>
    <row r="135" spans="1:6" ht="36">
      <c r="A135" s="94" t="s">
        <v>360</v>
      </c>
      <c r="B135" s="72" t="s">
        <v>297</v>
      </c>
      <c r="C135" s="56">
        <v>69771</v>
      </c>
      <c r="D135" s="56">
        <v>69771</v>
      </c>
      <c r="E135" s="28">
        <f t="shared" si="4"/>
        <v>100</v>
      </c>
      <c r="F135" s="28">
        <f t="shared" si="8"/>
        <v>4.67267625253655</v>
      </c>
    </row>
    <row r="136" spans="1:6" ht="60">
      <c r="A136" s="94" t="s">
        <v>361</v>
      </c>
      <c r="B136" s="72" t="s">
        <v>298</v>
      </c>
      <c r="C136" s="56">
        <v>82126</v>
      </c>
      <c r="D136" s="56">
        <v>82126</v>
      </c>
      <c r="E136" s="28">
        <f t="shared" si="4"/>
        <v>100</v>
      </c>
      <c r="F136" s="28">
        <f t="shared" si="8"/>
        <v>5.500110503157711</v>
      </c>
    </row>
    <row r="137" spans="1:6" ht="48">
      <c r="A137" s="94" t="s">
        <v>362</v>
      </c>
      <c r="B137" s="72" t="s">
        <v>299</v>
      </c>
      <c r="C137" s="56">
        <v>0</v>
      </c>
      <c r="D137" s="56">
        <v>0</v>
      </c>
      <c r="E137" s="28"/>
      <c r="F137" s="28">
        <f t="shared" si="8"/>
        <v>0</v>
      </c>
    </row>
    <row r="138" spans="1:6" ht="14.25">
      <c r="A138" s="75" t="s">
        <v>363</v>
      </c>
      <c r="B138" s="72" t="s">
        <v>300</v>
      </c>
      <c r="C138" s="95">
        <v>4630.3</v>
      </c>
      <c r="D138" s="56">
        <v>4233</v>
      </c>
      <c r="E138" s="28">
        <f t="shared" si="4"/>
        <v>91.41956244735762</v>
      </c>
      <c r="F138" s="28">
        <f t="shared" si="8"/>
        <v>0.28349082823790994</v>
      </c>
    </row>
    <row r="139" spans="1:6" ht="14.25">
      <c r="A139" s="94"/>
      <c r="B139" s="87" t="s">
        <v>257</v>
      </c>
      <c r="C139" s="99">
        <f>C141+C142</f>
        <v>1601.9</v>
      </c>
      <c r="D139" s="88">
        <f>D141+D142</f>
        <v>1381</v>
      </c>
      <c r="E139" s="28">
        <f aca="true" t="shared" si="9" ref="E139:E148">D139/C139*100</f>
        <v>86.21012547599724</v>
      </c>
      <c r="F139" s="28">
        <f t="shared" si="8"/>
        <v>0.0924877944239437</v>
      </c>
    </row>
    <row r="140" spans="1:6" ht="14.25">
      <c r="A140" s="94"/>
      <c r="B140" s="93" t="s">
        <v>255</v>
      </c>
      <c r="C140" s="88"/>
      <c r="D140" s="88"/>
      <c r="E140" s="28" t="e">
        <f t="shared" si="9"/>
        <v>#DIV/0!</v>
      </c>
      <c r="F140" s="28"/>
    </row>
    <row r="141" spans="1:6" ht="48">
      <c r="A141" s="94" t="s">
        <v>362</v>
      </c>
      <c r="B141" s="72" t="s">
        <v>299</v>
      </c>
      <c r="C141" s="56">
        <v>1567</v>
      </c>
      <c r="D141" s="56">
        <v>1346</v>
      </c>
      <c r="E141" s="28">
        <f t="shared" si="9"/>
        <v>85.8966177409062</v>
      </c>
      <c r="F141" s="28">
        <f aca="true" t="shared" si="10" ref="F141:F148">D141/$D$148*100</f>
        <v>0.09014378804824634</v>
      </c>
    </row>
    <row r="142" spans="1:6" ht="36">
      <c r="A142" s="94" t="s">
        <v>364</v>
      </c>
      <c r="B142" s="72" t="s">
        <v>301</v>
      </c>
      <c r="C142" s="95">
        <v>34.9</v>
      </c>
      <c r="D142" s="56">
        <v>35</v>
      </c>
      <c r="E142" s="28">
        <f t="shared" si="9"/>
        <v>100.2865329512894</v>
      </c>
      <c r="F142" s="28">
        <f t="shared" si="10"/>
        <v>0.0023440063756973418</v>
      </c>
    </row>
    <row r="143" spans="1:6" ht="14.25">
      <c r="A143" s="101" t="s">
        <v>302</v>
      </c>
      <c r="B143" s="86" t="s">
        <v>958</v>
      </c>
      <c r="C143" s="51">
        <f>SUM(C144:C144)</f>
        <v>180275.1</v>
      </c>
      <c r="D143" s="51">
        <f>SUM(D144:D144)</f>
        <v>180363</v>
      </c>
      <c r="E143" s="28">
        <f t="shared" si="9"/>
        <v>100.04875881361319</v>
      </c>
      <c r="F143" s="104">
        <f t="shared" si="10"/>
        <v>12.079200626854277</v>
      </c>
    </row>
    <row r="144" spans="1:6" ht="24">
      <c r="A144" s="94" t="s">
        <v>365</v>
      </c>
      <c r="B144" s="72" t="s">
        <v>303</v>
      </c>
      <c r="C144" s="56">
        <v>180275.1</v>
      </c>
      <c r="D144" s="56">
        <v>180363</v>
      </c>
      <c r="E144" s="28">
        <f t="shared" si="9"/>
        <v>100.04875881361319</v>
      </c>
      <c r="F144" s="28">
        <f t="shared" si="10"/>
        <v>12.079200626854277</v>
      </c>
    </row>
    <row r="145" spans="1:6" ht="25.5">
      <c r="A145" s="81" t="s">
        <v>304</v>
      </c>
      <c r="B145" s="105" t="s">
        <v>305</v>
      </c>
      <c r="C145" s="84">
        <f>SUM(C146:C147)</f>
        <v>59808</v>
      </c>
      <c r="D145" s="84">
        <f>SUM(D146:D147)</f>
        <v>57474</v>
      </c>
      <c r="E145" s="28">
        <f t="shared" si="9"/>
        <v>96.09751203852326</v>
      </c>
      <c r="F145" s="106">
        <f t="shared" si="10"/>
        <v>3.849126355337972</v>
      </c>
    </row>
    <row r="146" spans="1:6" ht="36">
      <c r="A146" s="94" t="s">
        <v>306</v>
      </c>
      <c r="B146" s="72" t="s">
        <v>954</v>
      </c>
      <c r="C146" s="107">
        <v>55968</v>
      </c>
      <c r="D146" s="107">
        <v>53634</v>
      </c>
      <c r="E146" s="28">
        <f t="shared" si="9"/>
        <v>95.82975986277873</v>
      </c>
      <c r="F146" s="108">
        <f t="shared" si="10"/>
        <v>3.591955370118607</v>
      </c>
    </row>
    <row r="147" spans="1:6" ht="36">
      <c r="A147" s="94" t="s">
        <v>307</v>
      </c>
      <c r="B147" s="72" t="s">
        <v>960</v>
      </c>
      <c r="C147" s="107">
        <v>3840</v>
      </c>
      <c r="D147" s="107">
        <v>3840</v>
      </c>
      <c r="E147" s="28">
        <f t="shared" si="9"/>
        <v>100</v>
      </c>
      <c r="F147" s="108">
        <f t="shared" si="10"/>
        <v>0.25717098521936554</v>
      </c>
    </row>
    <row r="148" spans="1:6" s="114" customFormat="1" ht="15">
      <c r="A148" s="109"/>
      <c r="B148" s="110" t="s">
        <v>171</v>
      </c>
      <c r="C148" s="111">
        <f>C10+C66+C145</f>
        <v>1547482.0999999999</v>
      </c>
      <c r="D148" s="112">
        <f>D10+D66+D145</f>
        <v>1493170</v>
      </c>
      <c r="E148" s="117">
        <f t="shared" si="9"/>
        <v>96.49029219788714</v>
      </c>
      <c r="F148" s="113">
        <f t="shared" si="10"/>
        <v>100</v>
      </c>
    </row>
    <row r="149" s="92" customFormat="1" ht="12.75">
      <c r="D149" s="115"/>
    </row>
    <row r="150" ht="14.25">
      <c r="D150" s="116"/>
    </row>
    <row r="151" ht="14.25">
      <c r="D151" s="116"/>
    </row>
    <row r="152" ht="14.25">
      <c r="D152" s="116"/>
    </row>
    <row r="153" ht="14.25">
      <c r="D153" s="116"/>
    </row>
    <row r="154" ht="14.25">
      <c r="D154" s="116"/>
    </row>
    <row r="155" ht="14.25">
      <c r="D155" s="116"/>
    </row>
    <row r="156" ht="14.25">
      <c r="D156" s="116"/>
    </row>
    <row r="157" ht="14.25">
      <c r="D157" s="116"/>
    </row>
    <row r="158" ht="14.25">
      <c r="D158" s="116"/>
    </row>
    <row r="159" ht="14.25">
      <c r="D159" s="116"/>
    </row>
    <row r="160" ht="14.25">
      <c r="D160" s="116"/>
    </row>
    <row r="161" ht="14.25">
      <c r="D161" s="116"/>
    </row>
    <row r="162" ht="14.25">
      <c r="D162" s="116"/>
    </row>
    <row r="163" ht="14.25">
      <c r="D163" s="116"/>
    </row>
    <row r="164" ht="14.25">
      <c r="D164" s="116"/>
    </row>
    <row r="165" ht="14.25">
      <c r="D165" s="116"/>
    </row>
    <row r="166" ht="14.25">
      <c r="D166" s="116"/>
    </row>
    <row r="167" ht="14.25">
      <c r="D167" s="116"/>
    </row>
    <row r="168" ht="14.25">
      <c r="D168" s="116"/>
    </row>
    <row r="169" ht="14.25">
      <c r="D169" s="116"/>
    </row>
    <row r="170" ht="14.25">
      <c r="D170" s="116"/>
    </row>
    <row r="171" ht="14.25">
      <c r="D171" s="116"/>
    </row>
    <row r="172" ht="14.25">
      <c r="D172" s="116"/>
    </row>
    <row r="173" ht="14.25">
      <c r="D173" s="116"/>
    </row>
    <row r="174" ht="14.25">
      <c r="D174" s="116"/>
    </row>
    <row r="175" ht="14.25">
      <c r="D175" s="116"/>
    </row>
    <row r="176" ht="14.25">
      <c r="D176" s="116"/>
    </row>
    <row r="177" ht="14.25">
      <c r="D177" s="116"/>
    </row>
    <row r="178" ht="14.25">
      <c r="D178" s="116"/>
    </row>
    <row r="179" ht="14.25">
      <c r="D179" s="116"/>
    </row>
    <row r="180" ht="14.25">
      <c r="D180" s="116"/>
    </row>
    <row r="181" ht="14.25">
      <c r="D181" s="116"/>
    </row>
    <row r="182" ht="14.25">
      <c r="D182" s="116"/>
    </row>
    <row r="183" ht="14.25">
      <c r="D183" s="116"/>
    </row>
    <row r="184" ht="14.25">
      <c r="D184" s="116"/>
    </row>
    <row r="185" ht="14.25">
      <c r="D185" s="116"/>
    </row>
    <row r="186" ht="14.25">
      <c r="D186" s="116"/>
    </row>
    <row r="187" ht="14.25">
      <c r="D187" s="116"/>
    </row>
    <row r="188" ht="14.25">
      <c r="D188" s="116"/>
    </row>
    <row r="189" ht="14.25">
      <c r="D189" s="116"/>
    </row>
    <row r="190" ht="14.25">
      <c r="D190" s="116"/>
    </row>
    <row r="191" ht="14.25">
      <c r="D191" s="116"/>
    </row>
    <row r="192" ht="14.25">
      <c r="D192" s="116"/>
    </row>
    <row r="193" ht="14.25">
      <c r="D193" s="116"/>
    </row>
    <row r="194" ht="14.25">
      <c r="D194" s="116"/>
    </row>
    <row r="195" ht="14.25">
      <c r="D195" s="116"/>
    </row>
    <row r="196" ht="14.25">
      <c r="D196" s="116"/>
    </row>
    <row r="197" ht="14.25">
      <c r="D197" s="116"/>
    </row>
    <row r="198" ht="14.25">
      <c r="D198" s="116"/>
    </row>
    <row r="199" ht="14.25">
      <c r="D199" s="116"/>
    </row>
    <row r="200" ht="14.25">
      <c r="D200" s="116"/>
    </row>
    <row r="201" ht="14.25">
      <c r="D201" s="116"/>
    </row>
    <row r="202" ht="14.25">
      <c r="D202" s="116"/>
    </row>
    <row r="203" ht="14.25">
      <c r="D203" s="116"/>
    </row>
    <row r="204" ht="14.25">
      <c r="D204" s="116"/>
    </row>
    <row r="205" ht="14.25">
      <c r="D205" s="116"/>
    </row>
    <row r="206" ht="14.25">
      <c r="D206" s="116"/>
    </row>
    <row r="207" ht="14.25">
      <c r="D207" s="116"/>
    </row>
    <row r="208" ht="14.25">
      <c r="D208" s="116"/>
    </row>
    <row r="209" ht="14.25">
      <c r="D209" s="116"/>
    </row>
    <row r="210" ht="14.25">
      <c r="D210" s="116"/>
    </row>
    <row r="211" ht="14.25">
      <c r="D211" s="116"/>
    </row>
    <row r="212" ht="14.25">
      <c r="D212" s="116"/>
    </row>
    <row r="213" ht="14.25">
      <c r="D213" s="116"/>
    </row>
    <row r="214" ht="14.25">
      <c r="D214" s="116"/>
    </row>
    <row r="215" ht="14.25">
      <c r="D215" s="116"/>
    </row>
    <row r="216" ht="14.25">
      <c r="D216" s="116"/>
    </row>
    <row r="217" ht="14.25">
      <c r="D217" s="116"/>
    </row>
    <row r="218" ht="14.25">
      <c r="D218" s="116"/>
    </row>
    <row r="219" ht="14.25">
      <c r="D219" s="116"/>
    </row>
    <row r="220" ht="14.25">
      <c r="D220" s="116"/>
    </row>
    <row r="221" ht="14.25">
      <c r="D221" s="116"/>
    </row>
    <row r="222" ht="14.25">
      <c r="D222" s="116"/>
    </row>
    <row r="223" ht="14.25">
      <c r="D223" s="116"/>
    </row>
    <row r="224" ht="14.25">
      <c r="D224" s="116"/>
    </row>
    <row r="225" ht="14.25">
      <c r="D225" s="116"/>
    </row>
    <row r="226" ht="14.25">
      <c r="D226" s="116"/>
    </row>
    <row r="227" ht="14.25">
      <c r="D227" s="116"/>
    </row>
    <row r="228" ht="14.25">
      <c r="D228" s="116"/>
    </row>
    <row r="229" ht="14.25">
      <c r="D229" s="116"/>
    </row>
    <row r="230" ht="14.25">
      <c r="D230" s="116"/>
    </row>
    <row r="231" ht="14.25">
      <c r="D231" s="116"/>
    </row>
    <row r="232" ht="14.25">
      <c r="D232" s="116"/>
    </row>
    <row r="233" ht="14.25">
      <c r="D233" s="116"/>
    </row>
    <row r="234" ht="14.25">
      <c r="D234" s="116"/>
    </row>
    <row r="235" ht="14.25">
      <c r="D235" s="116"/>
    </row>
    <row r="236" ht="14.25">
      <c r="D236" s="116"/>
    </row>
    <row r="237" ht="14.25">
      <c r="D237" s="116"/>
    </row>
    <row r="238" ht="14.25">
      <c r="D238" s="116"/>
    </row>
    <row r="239" ht="14.25">
      <c r="D239" s="116"/>
    </row>
    <row r="240" ht="14.25">
      <c r="D240" s="116"/>
    </row>
    <row r="241" ht="14.25">
      <c r="D241" s="116"/>
    </row>
    <row r="242" ht="14.25">
      <c r="D242" s="116"/>
    </row>
    <row r="243" ht="14.25">
      <c r="D243" s="116"/>
    </row>
    <row r="244" ht="14.25">
      <c r="D244" s="116"/>
    </row>
    <row r="245" ht="14.25">
      <c r="D245" s="116"/>
    </row>
    <row r="246" ht="14.25">
      <c r="D246" s="116"/>
    </row>
    <row r="247" ht="14.25">
      <c r="D247" s="116"/>
    </row>
    <row r="248" ht="14.25">
      <c r="D248" s="57"/>
    </row>
    <row r="249" ht="14.25">
      <c r="D249" s="57"/>
    </row>
    <row r="250" ht="14.25">
      <c r="D250" s="57"/>
    </row>
  </sheetData>
  <sheetProtection/>
  <mergeCells count="2">
    <mergeCell ref="A72:A75"/>
    <mergeCell ref="A5:E5"/>
  </mergeCells>
  <printOptions/>
  <pageMargins left="0.7086614173228347" right="0.11811023622047245" top="0.5511811023622047" bottom="0.35433070866141736" header="0.31496062992125984" footer="0.31496062992125984"/>
  <pageSetup fitToHeight="5" fitToWidth="1" horizontalDpi="180" verticalDpi="180" orientation="portrait" paperSize="9" scale="8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48"/>
  <sheetViews>
    <sheetView zoomScale="85" zoomScaleNormal="85" zoomScalePageLayoutView="0" workbookViewId="0" topLeftCell="A95">
      <selection activeCell="R3" sqref="R3"/>
    </sheetView>
  </sheetViews>
  <sheetFormatPr defaultColWidth="9.140625" defaultRowHeight="15"/>
  <cols>
    <col min="1" max="1" width="4.7109375" style="0" customWidth="1"/>
    <col min="2" max="2" width="47.140625" style="0" customWidth="1"/>
    <col min="6" max="6" width="7.421875" style="0" customWidth="1"/>
    <col min="7" max="7" width="15.57421875" style="0" customWidth="1"/>
    <col min="8" max="8" width="13.7109375" style="0" hidden="1" customWidth="1"/>
    <col min="9" max="9" width="11.28125" style="0" hidden="1" customWidth="1"/>
    <col min="10" max="10" width="12.7109375" style="0" hidden="1" customWidth="1"/>
    <col min="11" max="11" width="11.421875" style="0" hidden="1" customWidth="1"/>
    <col min="12" max="12" width="11.8515625" style="0" hidden="1" customWidth="1"/>
    <col min="13" max="13" width="15.7109375" style="0" customWidth="1"/>
    <col min="14" max="14" width="12.140625" style="0" hidden="1" customWidth="1"/>
    <col min="15" max="15" width="12.8515625" style="0" hidden="1" customWidth="1"/>
    <col min="16" max="16" width="10.7109375" style="0" hidden="1" customWidth="1"/>
    <col min="17" max="17" width="12.140625" style="0" hidden="1" customWidth="1"/>
    <col min="18" max="18" width="10.140625" style="0" customWidth="1"/>
  </cols>
  <sheetData>
    <row r="1" spans="1:18" ht="14.25">
      <c r="A1" s="119"/>
      <c r="B1" s="120"/>
      <c r="C1" s="119"/>
      <c r="D1" s="119"/>
      <c r="E1" s="119"/>
      <c r="F1" s="119"/>
      <c r="G1" s="119"/>
      <c r="H1" s="121"/>
      <c r="I1" s="121"/>
      <c r="J1" s="34"/>
      <c r="K1" s="34"/>
      <c r="L1" s="34"/>
      <c r="M1" s="121"/>
      <c r="N1" s="121"/>
      <c r="O1" s="34"/>
      <c r="P1" s="34"/>
      <c r="Q1" s="34"/>
      <c r="R1" s="34" t="s">
        <v>701</v>
      </c>
    </row>
    <row r="2" spans="1:18" ht="14.25">
      <c r="A2" s="119"/>
      <c r="B2" s="120"/>
      <c r="C2" s="119"/>
      <c r="D2" s="119"/>
      <c r="E2" s="119"/>
      <c r="F2" s="119"/>
      <c r="G2" s="119"/>
      <c r="H2" s="121"/>
      <c r="I2" s="121"/>
      <c r="J2" s="123"/>
      <c r="K2" s="123"/>
      <c r="L2" s="123"/>
      <c r="M2" s="121"/>
      <c r="N2" s="121"/>
      <c r="O2" s="123"/>
      <c r="P2" s="123"/>
      <c r="Q2" s="123"/>
      <c r="R2" s="123" t="s">
        <v>798</v>
      </c>
    </row>
    <row r="3" spans="1:18" ht="14.25">
      <c r="A3" s="119"/>
      <c r="B3" s="120"/>
      <c r="C3" s="119"/>
      <c r="D3" s="119"/>
      <c r="E3" s="119"/>
      <c r="F3" s="119"/>
      <c r="G3" s="119"/>
      <c r="H3" s="121"/>
      <c r="I3" s="121"/>
      <c r="J3" s="124"/>
      <c r="K3" s="124"/>
      <c r="L3" s="124"/>
      <c r="M3" s="121"/>
      <c r="N3" s="121"/>
      <c r="O3" s="124"/>
      <c r="P3" s="124"/>
      <c r="Q3" s="124"/>
      <c r="R3" s="124" t="s">
        <v>174</v>
      </c>
    </row>
    <row r="4" spans="1:18" ht="14.25">
      <c r="A4" s="119"/>
      <c r="B4" s="120"/>
      <c r="C4" s="119"/>
      <c r="D4" s="119"/>
      <c r="E4" s="119"/>
      <c r="F4" s="119"/>
      <c r="G4" s="119"/>
      <c r="H4" s="121"/>
      <c r="I4" s="121"/>
      <c r="J4" s="125"/>
      <c r="K4" s="125"/>
      <c r="L4" s="125"/>
      <c r="M4" s="121"/>
      <c r="N4" s="121"/>
      <c r="O4" s="125"/>
      <c r="P4" s="125"/>
      <c r="Q4" s="125"/>
      <c r="R4" s="122"/>
    </row>
    <row r="5" spans="1:18" ht="15.75">
      <c r="A5" s="126"/>
      <c r="B5" s="244" t="s">
        <v>702</v>
      </c>
      <c r="C5" s="244"/>
      <c r="D5" s="244"/>
      <c r="E5" s="244"/>
      <c r="F5" s="244"/>
      <c r="G5" s="244"/>
      <c r="H5" s="244"/>
      <c r="I5" s="244"/>
      <c r="J5" s="244"/>
      <c r="K5" s="244"/>
      <c r="L5" s="244"/>
      <c r="M5" s="244"/>
      <c r="N5" s="244"/>
      <c r="O5" s="122"/>
      <c r="P5" s="122"/>
      <c r="Q5" s="122"/>
      <c r="R5" s="122"/>
    </row>
    <row r="6" spans="1:18" ht="15.75">
      <c r="A6" s="127"/>
      <c r="B6" s="128"/>
      <c r="C6" s="129"/>
      <c r="D6" s="129"/>
      <c r="E6" s="129"/>
      <c r="F6" s="129"/>
      <c r="G6" s="129"/>
      <c r="H6" s="130"/>
      <c r="I6" s="130"/>
      <c r="J6" s="131"/>
      <c r="K6" s="131"/>
      <c r="L6" s="131"/>
      <c r="M6" s="130"/>
      <c r="N6" s="130"/>
      <c r="O6" s="131"/>
      <c r="P6" s="131"/>
      <c r="Q6" s="131"/>
      <c r="R6" s="122"/>
    </row>
    <row r="7" spans="1:18" ht="14.25">
      <c r="A7" s="132"/>
      <c r="B7" s="133"/>
      <c r="C7" s="132"/>
      <c r="D7" s="132"/>
      <c r="E7" s="132"/>
      <c r="F7" s="132"/>
      <c r="G7" s="132"/>
      <c r="H7" s="134"/>
      <c r="I7" s="134"/>
      <c r="J7" s="135"/>
      <c r="K7" s="135"/>
      <c r="L7" s="135"/>
      <c r="M7" s="134"/>
      <c r="N7" s="134"/>
      <c r="O7" s="135"/>
      <c r="P7" s="135"/>
      <c r="Q7" s="135"/>
      <c r="R7" s="136" t="s">
        <v>368</v>
      </c>
    </row>
    <row r="8" spans="1:18" ht="14.25" hidden="1">
      <c r="A8" s="137"/>
      <c r="B8" s="138"/>
      <c r="C8" s="137"/>
      <c r="D8" s="137"/>
      <c r="E8" s="137"/>
      <c r="F8" s="137"/>
      <c r="G8" s="255" t="s">
        <v>370</v>
      </c>
      <c r="H8" s="256"/>
      <c r="I8" s="256"/>
      <c r="J8" s="256"/>
      <c r="K8" s="256"/>
      <c r="L8" s="257"/>
      <c r="M8" s="245" t="s">
        <v>703</v>
      </c>
      <c r="N8" s="246"/>
      <c r="O8" s="246"/>
      <c r="P8" s="246"/>
      <c r="Q8" s="247"/>
      <c r="R8" s="139"/>
    </row>
    <row r="9" spans="1:18" ht="14.25">
      <c r="A9" s="248" t="s">
        <v>371</v>
      </c>
      <c r="B9" s="248" t="s">
        <v>372</v>
      </c>
      <c r="C9" s="249" t="s">
        <v>373</v>
      </c>
      <c r="D9" s="249" t="s">
        <v>374</v>
      </c>
      <c r="E9" s="249" t="s">
        <v>375</v>
      </c>
      <c r="F9" s="249" t="s">
        <v>376</v>
      </c>
      <c r="G9" s="250" t="s">
        <v>167</v>
      </c>
      <c r="H9" s="258" t="s">
        <v>377</v>
      </c>
      <c r="I9" s="258" t="s">
        <v>378</v>
      </c>
      <c r="J9" s="252" t="s">
        <v>255</v>
      </c>
      <c r="K9" s="252"/>
      <c r="L9" s="258" t="s">
        <v>379</v>
      </c>
      <c r="M9" s="258" t="s">
        <v>380</v>
      </c>
      <c r="N9" s="258" t="s">
        <v>378</v>
      </c>
      <c r="O9" s="252" t="s">
        <v>255</v>
      </c>
      <c r="P9" s="252"/>
      <c r="Q9" s="258" t="s">
        <v>379</v>
      </c>
      <c r="R9" s="253" t="s">
        <v>381</v>
      </c>
    </row>
    <row r="10" spans="1:18" ht="45">
      <c r="A10" s="248"/>
      <c r="B10" s="248"/>
      <c r="C10" s="249"/>
      <c r="D10" s="249"/>
      <c r="E10" s="249"/>
      <c r="F10" s="249"/>
      <c r="G10" s="251"/>
      <c r="H10" s="258"/>
      <c r="I10" s="258"/>
      <c r="J10" s="140" t="s">
        <v>382</v>
      </c>
      <c r="K10" s="140" t="s">
        <v>383</v>
      </c>
      <c r="L10" s="258"/>
      <c r="M10" s="258"/>
      <c r="N10" s="258"/>
      <c r="O10" s="140" t="s">
        <v>382</v>
      </c>
      <c r="P10" s="140" t="s">
        <v>383</v>
      </c>
      <c r="Q10" s="258"/>
      <c r="R10" s="254"/>
    </row>
    <row r="11" spans="1:18" ht="14.25" hidden="1">
      <c r="A11" s="141"/>
      <c r="B11" s="141"/>
      <c r="C11" s="142"/>
      <c r="D11" s="142"/>
      <c r="E11" s="142"/>
      <c r="F11" s="142"/>
      <c r="G11" s="142"/>
      <c r="H11" s="143"/>
      <c r="I11" s="143"/>
      <c r="J11" s="144"/>
      <c r="K11" s="144"/>
      <c r="L11" s="144"/>
      <c r="M11" s="143"/>
      <c r="N11" s="143"/>
      <c r="O11" s="144"/>
      <c r="P11" s="144"/>
      <c r="Q11" s="144"/>
      <c r="R11" s="145"/>
    </row>
    <row r="12" spans="1:18" ht="15.75">
      <c r="A12" s="141"/>
      <c r="B12" s="146" t="s">
        <v>384</v>
      </c>
      <c r="C12" s="142"/>
      <c r="D12" s="142"/>
      <c r="E12" s="142"/>
      <c r="F12" s="142"/>
      <c r="G12" s="142"/>
      <c r="H12" s="143"/>
      <c r="I12" s="143"/>
      <c r="J12" s="144"/>
      <c r="K12" s="144"/>
      <c r="L12" s="144"/>
      <c r="M12" s="143"/>
      <c r="N12" s="143"/>
      <c r="O12" s="144"/>
      <c r="P12" s="144"/>
      <c r="Q12" s="144"/>
      <c r="R12" s="145"/>
    </row>
    <row r="13" spans="1:18" ht="14.25">
      <c r="A13" s="147" t="s">
        <v>385</v>
      </c>
      <c r="B13" s="148" t="s">
        <v>386</v>
      </c>
      <c r="C13" s="149" t="s">
        <v>387</v>
      </c>
      <c r="D13" s="149" t="s">
        <v>388</v>
      </c>
      <c r="E13" s="149" t="s">
        <v>389</v>
      </c>
      <c r="F13" s="149" t="s">
        <v>390</v>
      </c>
      <c r="G13" s="150">
        <f>G14+G18+G26+G30+G33+G39+G43+G47</f>
        <v>104765.5</v>
      </c>
      <c r="H13" s="150">
        <f>H14+H18+H26+H30+H33+H39+H43+H47</f>
        <v>104765.5</v>
      </c>
      <c r="I13" s="150">
        <f aca="true" t="shared" si="0" ref="I13:Q13">I14+I18+I26+I30+I33+I39+I43+I47</f>
        <v>99423.5</v>
      </c>
      <c r="J13" s="150">
        <f t="shared" si="0"/>
        <v>99423.5</v>
      </c>
      <c r="K13" s="151">
        <f t="shared" si="0"/>
        <v>0</v>
      </c>
      <c r="L13" s="151">
        <f t="shared" si="0"/>
        <v>5342</v>
      </c>
      <c r="M13" s="151">
        <f t="shared" si="0"/>
        <v>94108</v>
      </c>
      <c r="N13" s="151">
        <f t="shared" si="0"/>
        <v>89140</v>
      </c>
      <c r="O13" s="151">
        <f t="shared" si="0"/>
        <v>89140</v>
      </c>
      <c r="P13" s="151">
        <f t="shared" si="0"/>
        <v>0</v>
      </c>
      <c r="Q13" s="151">
        <f t="shared" si="0"/>
        <v>4968</v>
      </c>
      <c r="R13" s="152">
        <f>M13/H13*100</f>
        <v>89.82728092740454</v>
      </c>
    </row>
    <row r="14" spans="1:18" ht="25.5">
      <c r="A14" s="153"/>
      <c r="B14" s="154" t="s">
        <v>391</v>
      </c>
      <c r="C14" s="155" t="s">
        <v>387</v>
      </c>
      <c r="D14" s="155" t="s">
        <v>392</v>
      </c>
      <c r="E14" s="155"/>
      <c r="F14" s="155"/>
      <c r="G14" s="156">
        <f aca="true" t="shared" si="1" ref="G14:Q16">G15</f>
        <v>2287</v>
      </c>
      <c r="H14" s="156">
        <f t="shared" si="1"/>
        <v>2287</v>
      </c>
      <c r="I14" s="156">
        <f t="shared" si="1"/>
        <v>2287</v>
      </c>
      <c r="J14" s="156">
        <f t="shared" si="1"/>
        <v>2287</v>
      </c>
      <c r="K14" s="156">
        <f t="shared" si="1"/>
        <v>0</v>
      </c>
      <c r="L14" s="156">
        <f t="shared" si="1"/>
        <v>0</v>
      </c>
      <c r="M14" s="156">
        <f t="shared" si="1"/>
        <v>2287</v>
      </c>
      <c r="N14" s="156">
        <f t="shared" si="1"/>
        <v>2287</v>
      </c>
      <c r="O14" s="156">
        <f t="shared" si="1"/>
        <v>2287</v>
      </c>
      <c r="P14" s="156">
        <f t="shared" si="1"/>
        <v>0</v>
      </c>
      <c r="Q14" s="156">
        <f t="shared" si="1"/>
        <v>0</v>
      </c>
      <c r="R14" s="152">
        <f aca="true" t="shared" si="2" ref="R14:R105">M14/H14*100</f>
        <v>100</v>
      </c>
    </row>
    <row r="15" spans="1:18" ht="38.25">
      <c r="A15" s="157"/>
      <c r="B15" s="138" t="s">
        <v>393</v>
      </c>
      <c r="C15" s="158" t="s">
        <v>387</v>
      </c>
      <c r="D15" s="158" t="s">
        <v>392</v>
      </c>
      <c r="E15" s="158" t="s">
        <v>394</v>
      </c>
      <c r="F15" s="158"/>
      <c r="G15" s="159">
        <f t="shared" si="1"/>
        <v>2287</v>
      </c>
      <c r="H15" s="159">
        <f t="shared" si="1"/>
        <v>2287</v>
      </c>
      <c r="I15" s="159">
        <f t="shared" si="1"/>
        <v>2287</v>
      </c>
      <c r="J15" s="159">
        <f t="shared" si="1"/>
        <v>2287</v>
      </c>
      <c r="K15" s="159">
        <f t="shared" si="1"/>
        <v>0</v>
      </c>
      <c r="L15" s="159">
        <f t="shared" si="1"/>
        <v>0</v>
      </c>
      <c r="M15" s="159">
        <f t="shared" si="1"/>
        <v>2287</v>
      </c>
      <c r="N15" s="159">
        <f t="shared" si="1"/>
        <v>2287</v>
      </c>
      <c r="O15" s="159">
        <f t="shared" si="1"/>
        <v>2287</v>
      </c>
      <c r="P15" s="159">
        <f t="shared" si="1"/>
        <v>0</v>
      </c>
      <c r="Q15" s="159">
        <f t="shared" si="1"/>
        <v>0</v>
      </c>
      <c r="R15" s="152">
        <f t="shared" si="2"/>
        <v>100</v>
      </c>
    </row>
    <row r="16" spans="1:18" ht="14.25">
      <c r="A16" s="157"/>
      <c r="B16" s="138" t="s">
        <v>395</v>
      </c>
      <c r="C16" s="158" t="s">
        <v>387</v>
      </c>
      <c r="D16" s="158" t="s">
        <v>392</v>
      </c>
      <c r="E16" s="158" t="s">
        <v>396</v>
      </c>
      <c r="F16" s="158"/>
      <c r="G16" s="159">
        <f t="shared" si="1"/>
        <v>2287</v>
      </c>
      <c r="H16" s="159">
        <f t="shared" si="1"/>
        <v>2287</v>
      </c>
      <c r="I16" s="159">
        <f t="shared" si="1"/>
        <v>2287</v>
      </c>
      <c r="J16" s="159">
        <f t="shared" si="1"/>
        <v>2287</v>
      </c>
      <c r="K16" s="159">
        <f t="shared" si="1"/>
        <v>0</v>
      </c>
      <c r="L16" s="159">
        <f t="shared" si="1"/>
        <v>0</v>
      </c>
      <c r="M16" s="159">
        <f t="shared" si="1"/>
        <v>2287</v>
      </c>
      <c r="N16" s="159">
        <f t="shared" si="1"/>
        <v>2287</v>
      </c>
      <c r="O16" s="159">
        <f t="shared" si="1"/>
        <v>2287</v>
      </c>
      <c r="P16" s="159">
        <f t="shared" si="1"/>
        <v>0</v>
      </c>
      <c r="Q16" s="159">
        <f t="shared" si="1"/>
        <v>0</v>
      </c>
      <c r="R16" s="152">
        <f t="shared" si="2"/>
        <v>100</v>
      </c>
    </row>
    <row r="17" spans="1:18" ht="14.25">
      <c r="A17" s="157"/>
      <c r="B17" s="138" t="s">
        <v>397</v>
      </c>
      <c r="C17" s="158" t="s">
        <v>387</v>
      </c>
      <c r="D17" s="158" t="s">
        <v>392</v>
      </c>
      <c r="E17" s="158" t="s">
        <v>396</v>
      </c>
      <c r="F17" s="158" t="s">
        <v>398</v>
      </c>
      <c r="G17" s="160">
        <v>2287</v>
      </c>
      <c r="H17" s="160">
        <f>I17+L17</f>
        <v>2287</v>
      </c>
      <c r="I17" s="159">
        <f>SUM(J17:K17)</f>
        <v>2287</v>
      </c>
      <c r="J17" s="160">
        <v>2287</v>
      </c>
      <c r="K17" s="159"/>
      <c r="L17" s="160"/>
      <c r="M17" s="160">
        <f>N17+Q17</f>
        <v>2287</v>
      </c>
      <c r="N17" s="159">
        <f>SUM(O17:P17)</f>
        <v>2287</v>
      </c>
      <c r="O17" s="159">
        <v>2287</v>
      </c>
      <c r="P17" s="159"/>
      <c r="Q17" s="159"/>
      <c r="R17" s="152">
        <f t="shared" si="2"/>
        <v>100</v>
      </c>
    </row>
    <row r="18" spans="1:18" ht="25.5">
      <c r="A18" s="153"/>
      <c r="B18" s="154" t="s">
        <v>399</v>
      </c>
      <c r="C18" s="155" t="s">
        <v>387</v>
      </c>
      <c r="D18" s="155" t="s">
        <v>400</v>
      </c>
      <c r="E18" s="155"/>
      <c r="F18" s="155"/>
      <c r="G18" s="161">
        <f>G19</f>
        <v>6805</v>
      </c>
      <c r="H18" s="161">
        <f>H19</f>
        <v>6805</v>
      </c>
      <c r="I18" s="161">
        <f aca="true" t="shared" si="3" ref="I18:Q18">I19</f>
        <v>6805</v>
      </c>
      <c r="J18" s="161">
        <f t="shared" si="3"/>
        <v>6805</v>
      </c>
      <c r="K18" s="161">
        <f t="shared" si="3"/>
        <v>0</v>
      </c>
      <c r="L18" s="161">
        <f t="shared" si="3"/>
        <v>0</v>
      </c>
      <c r="M18" s="161">
        <f t="shared" si="3"/>
        <v>6603</v>
      </c>
      <c r="N18" s="161">
        <f t="shared" si="3"/>
        <v>6603</v>
      </c>
      <c r="O18" s="161">
        <f t="shared" si="3"/>
        <v>6603</v>
      </c>
      <c r="P18" s="161">
        <f t="shared" si="3"/>
        <v>0</v>
      </c>
      <c r="Q18" s="161">
        <f t="shared" si="3"/>
        <v>0</v>
      </c>
      <c r="R18" s="152">
        <f t="shared" si="2"/>
        <v>97.03159441587069</v>
      </c>
    </row>
    <row r="19" spans="1:18" ht="25.5">
      <c r="A19" s="157"/>
      <c r="B19" s="138" t="s">
        <v>401</v>
      </c>
      <c r="C19" s="158" t="s">
        <v>387</v>
      </c>
      <c r="D19" s="158" t="s">
        <v>400</v>
      </c>
      <c r="E19" s="158" t="s">
        <v>394</v>
      </c>
      <c r="F19" s="158"/>
      <c r="G19" s="160">
        <f>G20+G24+G22</f>
        <v>6805</v>
      </c>
      <c r="H19" s="160">
        <f aca="true" t="shared" si="4" ref="H19:Q19">H20+H24+H22</f>
        <v>6805</v>
      </c>
      <c r="I19" s="160">
        <f t="shared" si="4"/>
        <v>6805</v>
      </c>
      <c r="J19" s="160">
        <f t="shared" si="4"/>
        <v>6805</v>
      </c>
      <c r="K19" s="160">
        <f t="shared" si="4"/>
        <v>0</v>
      </c>
      <c r="L19" s="160">
        <f t="shared" si="4"/>
        <v>0</v>
      </c>
      <c r="M19" s="160">
        <f t="shared" si="4"/>
        <v>6603</v>
      </c>
      <c r="N19" s="160">
        <f t="shared" si="4"/>
        <v>6603</v>
      </c>
      <c r="O19" s="160">
        <f t="shared" si="4"/>
        <v>6603</v>
      </c>
      <c r="P19" s="160">
        <f t="shared" si="4"/>
        <v>0</v>
      </c>
      <c r="Q19" s="160">
        <f t="shared" si="4"/>
        <v>0</v>
      </c>
      <c r="R19" s="152">
        <f t="shared" si="2"/>
        <v>97.03159441587069</v>
      </c>
    </row>
    <row r="20" spans="1:18" ht="14.25">
      <c r="A20" s="157"/>
      <c r="B20" s="138" t="s">
        <v>402</v>
      </c>
      <c r="C20" s="158" t="s">
        <v>387</v>
      </c>
      <c r="D20" s="158" t="s">
        <v>400</v>
      </c>
      <c r="E20" s="158" t="s">
        <v>403</v>
      </c>
      <c r="F20" s="158"/>
      <c r="G20" s="160">
        <f>G21</f>
        <v>4518</v>
      </c>
      <c r="H20" s="160">
        <f>H21</f>
        <v>4518</v>
      </c>
      <c r="I20" s="160">
        <f aca="true" t="shared" si="5" ref="I20:Q20">I21</f>
        <v>4518</v>
      </c>
      <c r="J20" s="160">
        <f t="shared" si="5"/>
        <v>4518</v>
      </c>
      <c r="K20" s="160">
        <f t="shared" si="5"/>
        <v>0</v>
      </c>
      <c r="L20" s="160">
        <f t="shared" si="5"/>
        <v>0</v>
      </c>
      <c r="M20" s="160">
        <f t="shared" si="5"/>
        <v>4316</v>
      </c>
      <c r="N20" s="160">
        <f t="shared" si="5"/>
        <v>4316</v>
      </c>
      <c r="O20" s="160">
        <f t="shared" si="5"/>
        <v>4316</v>
      </c>
      <c r="P20" s="160">
        <f t="shared" si="5"/>
        <v>0</v>
      </c>
      <c r="Q20" s="160">
        <f t="shared" si="5"/>
        <v>0</v>
      </c>
      <c r="R20" s="152">
        <f t="shared" si="2"/>
        <v>95.52899513058875</v>
      </c>
    </row>
    <row r="21" spans="1:18" ht="14.25">
      <c r="A21" s="157"/>
      <c r="B21" s="138" t="s">
        <v>397</v>
      </c>
      <c r="C21" s="158" t="s">
        <v>387</v>
      </c>
      <c r="D21" s="158" t="s">
        <v>400</v>
      </c>
      <c r="E21" s="158" t="s">
        <v>403</v>
      </c>
      <c r="F21" s="158" t="s">
        <v>398</v>
      </c>
      <c r="G21" s="160">
        <v>4518</v>
      </c>
      <c r="H21" s="160">
        <f>I21+L21</f>
        <v>4518</v>
      </c>
      <c r="I21" s="159">
        <f>SUM(J21:K21)</f>
        <v>4518</v>
      </c>
      <c r="J21" s="160">
        <v>4518</v>
      </c>
      <c r="K21" s="159"/>
      <c r="L21" s="160"/>
      <c r="M21" s="160">
        <f>N21+Q21</f>
        <v>4316</v>
      </c>
      <c r="N21" s="159">
        <f>SUM(O21:P21)</f>
        <v>4316</v>
      </c>
      <c r="O21" s="159">
        <v>4316</v>
      </c>
      <c r="P21" s="159"/>
      <c r="Q21" s="159"/>
      <c r="R21" s="152">
        <f t="shared" si="2"/>
        <v>95.52899513058875</v>
      </c>
    </row>
    <row r="22" spans="1:18" ht="25.5">
      <c r="A22" s="157"/>
      <c r="B22" s="162" t="s">
        <v>404</v>
      </c>
      <c r="C22" s="158" t="s">
        <v>387</v>
      </c>
      <c r="D22" s="158" t="s">
        <v>400</v>
      </c>
      <c r="E22" s="158" t="s">
        <v>405</v>
      </c>
      <c r="F22" s="158"/>
      <c r="G22" s="160">
        <f>G23</f>
        <v>1577</v>
      </c>
      <c r="H22" s="160">
        <f>H23</f>
        <v>1577</v>
      </c>
      <c r="I22" s="160">
        <f aca="true" t="shared" si="6" ref="I22:Q24">I23</f>
        <v>1577</v>
      </c>
      <c r="J22" s="160">
        <f t="shared" si="6"/>
        <v>1577</v>
      </c>
      <c r="K22" s="160">
        <f t="shared" si="6"/>
        <v>0</v>
      </c>
      <c r="L22" s="160">
        <f t="shared" si="6"/>
        <v>0</v>
      </c>
      <c r="M22" s="160">
        <f t="shared" si="6"/>
        <v>1577</v>
      </c>
      <c r="N22" s="160">
        <f t="shared" si="6"/>
        <v>1577</v>
      </c>
      <c r="O22" s="160">
        <f t="shared" si="6"/>
        <v>1577</v>
      </c>
      <c r="P22" s="160">
        <f t="shared" si="6"/>
        <v>0</v>
      </c>
      <c r="Q22" s="160">
        <f t="shared" si="6"/>
        <v>0</v>
      </c>
      <c r="R22" s="152">
        <f>M22/H22*100</f>
        <v>100</v>
      </c>
    </row>
    <row r="23" spans="1:18" ht="14.25">
      <c r="A23" s="157"/>
      <c r="B23" s="138" t="s">
        <v>397</v>
      </c>
      <c r="C23" s="158" t="s">
        <v>387</v>
      </c>
      <c r="D23" s="158" t="s">
        <v>400</v>
      </c>
      <c r="E23" s="158" t="s">
        <v>405</v>
      </c>
      <c r="F23" s="158" t="s">
        <v>398</v>
      </c>
      <c r="G23" s="160">
        <v>1577</v>
      </c>
      <c r="H23" s="160">
        <f>I23+L23</f>
        <v>1577</v>
      </c>
      <c r="I23" s="159">
        <f>SUM(J23:K23)</f>
        <v>1577</v>
      </c>
      <c r="J23" s="160">
        <v>1577</v>
      </c>
      <c r="K23" s="159"/>
      <c r="L23" s="160"/>
      <c r="M23" s="160">
        <f>N23+Q23</f>
        <v>1577</v>
      </c>
      <c r="N23" s="159">
        <f>SUM(O23:P23)</f>
        <v>1577</v>
      </c>
      <c r="O23" s="159">
        <v>1577</v>
      </c>
      <c r="P23" s="159"/>
      <c r="Q23" s="159"/>
      <c r="R23" s="152">
        <f>M23/H23*100</f>
        <v>100</v>
      </c>
    </row>
    <row r="24" spans="1:18" ht="25.5">
      <c r="A24" s="157"/>
      <c r="B24" s="162" t="s">
        <v>406</v>
      </c>
      <c r="C24" s="158" t="s">
        <v>387</v>
      </c>
      <c r="D24" s="158" t="s">
        <v>400</v>
      </c>
      <c r="E24" s="158" t="s">
        <v>407</v>
      </c>
      <c r="F24" s="158"/>
      <c r="G24" s="160">
        <f>G25</f>
        <v>710</v>
      </c>
      <c r="H24" s="160">
        <f>H25</f>
        <v>710</v>
      </c>
      <c r="I24" s="160">
        <f t="shared" si="6"/>
        <v>710</v>
      </c>
      <c r="J24" s="160">
        <f t="shared" si="6"/>
        <v>710</v>
      </c>
      <c r="K24" s="160">
        <f t="shared" si="6"/>
        <v>0</v>
      </c>
      <c r="L24" s="160">
        <f t="shared" si="6"/>
        <v>0</v>
      </c>
      <c r="M24" s="160">
        <f t="shared" si="6"/>
        <v>710</v>
      </c>
      <c r="N24" s="160">
        <f t="shared" si="6"/>
        <v>710</v>
      </c>
      <c r="O24" s="160">
        <f t="shared" si="6"/>
        <v>710</v>
      </c>
      <c r="P24" s="160">
        <f t="shared" si="6"/>
        <v>0</v>
      </c>
      <c r="Q24" s="160">
        <f t="shared" si="6"/>
        <v>0</v>
      </c>
      <c r="R24" s="152">
        <f t="shared" si="2"/>
        <v>100</v>
      </c>
    </row>
    <row r="25" spans="1:18" ht="14.25">
      <c r="A25" s="157"/>
      <c r="B25" s="138" t="s">
        <v>397</v>
      </c>
      <c r="C25" s="158" t="s">
        <v>387</v>
      </c>
      <c r="D25" s="158" t="s">
        <v>400</v>
      </c>
      <c r="E25" s="158" t="s">
        <v>407</v>
      </c>
      <c r="F25" s="158" t="s">
        <v>398</v>
      </c>
      <c r="G25" s="160">
        <v>710</v>
      </c>
      <c r="H25" s="160">
        <f>I25+L25</f>
        <v>710</v>
      </c>
      <c r="I25" s="159">
        <f>SUM(J25:K25)</f>
        <v>710</v>
      </c>
      <c r="J25" s="160">
        <v>710</v>
      </c>
      <c r="K25" s="159"/>
      <c r="L25" s="160"/>
      <c r="M25" s="160">
        <f>N25+Q25</f>
        <v>710</v>
      </c>
      <c r="N25" s="159">
        <f>SUM(O25:P25)</f>
        <v>710</v>
      </c>
      <c r="O25" s="159">
        <v>710</v>
      </c>
      <c r="P25" s="159"/>
      <c r="Q25" s="159"/>
      <c r="R25" s="152">
        <f t="shared" si="2"/>
        <v>100</v>
      </c>
    </row>
    <row r="26" spans="1:18" ht="14.25">
      <c r="A26" s="153"/>
      <c r="B26" s="154" t="s">
        <v>408</v>
      </c>
      <c r="C26" s="155" t="s">
        <v>387</v>
      </c>
      <c r="D26" s="155" t="s">
        <v>409</v>
      </c>
      <c r="E26" s="155"/>
      <c r="F26" s="155"/>
      <c r="G26" s="161">
        <f aca="true" t="shared" si="7" ref="G26:Q28">G27</f>
        <v>42975</v>
      </c>
      <c r="H26" s="161">
        <f t="shared" si="7"/>
        <v>42975</v>
      </c>
      <c r="I26" s="161">
        <f t="shared" si="7"/>
        <v>42975</v>
      </c>
      <c r="J26" s="161">
        <f t="shared" si="7"/>
        <v>42975</v>
      </c>
      <c r="K26" s="161">
        <f t="shared" si="7"/>
        <v>0</v>
      </c>
      <c r="L26" s="161">
        <f t="shared" si="7"/>
        <v>0</v>
      </c>
      <c r="M26" s="161">
        <f t="shared" si="7"/>
        <v>42082</v>
      </c>
      <c r="N26" s="161">
        <f t="shared" si="7"/>
        <v>42082</v>
      </c>
      <c r="O26" s="161">
        <f t="shared" si="7"/>
        <v>42082</v>
      </c>
      <c r="P26" s="161">
        <f t="shared" si="7"/>
        <v>0</v>
      </c>
      <c r="Q26" s="161">
        <f t="shared" si="7"/>
        <v>0</v>
      </c>
      <c r="R26" s="152">
        <f t="shared" si="2"/>
        <v>97.92204770215241</v>
      </c>
    </row>
    <row r="27" spans="1:18" ht="25.5">
      <c r="A27" s="157"/>
      <c r="B27" s="138" t="s">
        <v>401</v>
      </c>
      <c r="C27" s="158" t="s">
        <v>387</v>
      </c>
      <c r="D27" s="158" t="s">
        <v>409</v>
      </c>
      <c r="E27" s="158" t="s">
        <v>394</v>
      </c>
      <c r="F27" s="158"/>
      <c r="G27" s="160">
        <f t="shared" si="7"/>
        <v>42975</v>
      </c>
      <c r="H27" s="160">
        <f t="shared" si="7"/>
        <v>42975</v>
      </c>
      <c r="I27" s="160">
        <f t="shared" si="7"/>
        <v>42975</v>
      </c>
      <c r="J27" s="160">
        <f t="shared" si="7"/>
        <v>42975</v>
      </c>
      <c r="K27" s="160">
        <f t="shared" si="7"/>
        <v>0</v>
      </c>
      <c r="L27" s="160">
        <f t="shared" si="7"/>
        <v>0</v>
      </c>
      <c r="M27" s="160">
        <f t="shared" si="7"/>
        <v>42082</v>
      </c>
      <c r="N27" s="160">
        <f t="shared" si="7"/>
        <v>42082</v>
      </c>
      <c r="O27" s="160">
        <f t="shared" si="7"/>
        <v>42082</v>
      </c>
      <c r="P27" s="160">
        <f t="shared" si="7"/>
        <v>0</v>
      </c>
      <c r="Q27" s="160">
        <f t="shared" si="7"/>
        <v>0</v>
      </c>
      <c r="R27" s="152">
        <f t="shared" si="2"/>
        <v>97.92204770215241</v>
      </c>
    </row>
    <row r="28" spans="1:18" ht="14.25">
      <c r="A28" s="157"/>
      <c r="B28" s="138" t="s">
        <v>402</v>
      </c>
      <c r="C28" s="158" t="s">
        <v>387</v>
      </c>
      <c r="D28" s="158" t="s">
        <v>409</v>
      </c>
      <c r="E28" s="158" t="s">
        <v>403</v>
      </c>
      <c r="F28" s="158"/>
      <c r="G28" s="160">
        <f t="shared" si="7"/>
        <v>42975</v>
      </c>
      <c r="H28" s="160">
        <f t="shared" si="7"/>
        <v>42975</v>
      </c>
      <c r="I28" s="160">
        <f t="shared" si="7"/>
        <v>42975</v>
      </c>
      <c r="J28" s="160">
        <f t="shared" si="7"/>
        <v>42975</v>
      </c>
      <c r="K28" s="160">
        <f t="shared" si="7"/>
        <v>0</v>
      </c>
      <c r="L28" s="160">
        <f t="shared" si="7"/>
        <v>0</v>
      </c>
      <c r="M28" s="160">
        <f t="shared" si="7"/>
        <v>42082</v>
      </c>
      <c r="N28" s="160">
        <f t="shared" si="7"/>
        <v>42082</v>
      </c>
      <c r="O28" s="160">
        <f t="shared" si="7"/>
        <v>42082</v>
      </c>
      <c r="P28" s="160">
        <f t="shared" si="7"/>
        <v>0</v>
      </c>
      <c r="Q28" s="160">
        <f t="shared" si="7"/>
        <v>0</v>
      </c>
      <c r="R28" s="152">
        <f t="shared" si="2"/>
        <v>97.92204770215241</v>
      </c>
    </row>
    <row r="29" spans="1:18" ht="14.25">
      <c r="A29" s="157"/>
      <c r="B29" s="138" t="s">
        <v>397</v>
      </c>
      <c r="C29" s="158" t="s">
        <v>387</v>
      </c>
      <c r="D29" s="158" t="s">
        <v>409</v>
      </c>
      <c r="E29" s="158" t="s">
        <v>403</v>
      </c>
      <c r="F29" s="158" t="s">
        <v>398</v>
      </c>
      <c r="G29" s="160">
        <v>42975</v>
      </c>
      <c r="H29" s="160">
        <f>I29+L29</f>
        <v>42975</v>
      </c>
      <c r="I29" s="159">
        <f>SUM(J29:K29)</f>
        <v>42975</v>
      </c>
      <c r="J29" s="160">
        <v>42975</v>
      </c>
      <c r="K29" s="159"/>
      <c r="L29" s="160"/>
      <c r="M29" s="160">
        <f>N29+Q29</f>
        <v>42082</v>
      </c>
      <c r="N29" s="159">
        <f>SUM(O29:P29)</f>
        <v>42082</v>
      </c>
      <c r="O29" s="159">
        <v>42082</v>
      </c>
      <c r="P29" s="159"/>
      <c r="Q29" s="159"/>
      <c r="R29" s="152">
        <f t="shared" si="2"/>
        <v>97.92204770215241</v>
      </c>
    </row>
    <row r="30" spans="1:18" ht="14.25">
      <c r="A30" s="153"/>
      <c r="B30" s="154" t="s">
        <v>410</v>
      </c>
      <c r="C30" s="155" t="s">
        <v>387</v>
      </c>
      <c r="D30" s="155" t="s">
        <v>411</v>
      </c>
      <c r="E30" s="155"/>
      <c r="F30" s="155"/>
      <c r="G30" s="161">
        <f>G31</f>
        <v>8</v>
      </c>
      <c r="H30" s="161">
        <f>H31</f>
        <v>8</v>
      </c>
      <c r="I30" s="161">
        <f aca="true" t="shared" si="8" ref="I30:Q31">I31</f>
        <v>0</v>
      </c>
      <c r="J30" s="161">
        <f t="shared" si="8"/>
        <v>0</v>
      </c>
      <c r="K30" s="161">
        <f t="shared" si="8"/>
        <v>0</v>
      </c>
      <c r="L30" s="161">
        <f t="shared" si="8"/>
        <v>8</v>
      </c>
      <c r="M30" s="161">
        <f t="shared" si="8"/>
        <v>5</v>
      </c>
      <c r="N30" s="161">
        <f t="shared" si="8"/>
        <v>0</v>
      </c>
      <c r="O30" s="161">
        <f t="shared" si="8"/>
        <v>0</v>
      </c>
      <c r="P30" s="161">
        <f t="shared" si="8"/>
        <v>0</v>
      </c>
      <c r="Q30" s="161">
        <f t="shared" si="8"/>
        <v>5</v>
      </c>
      <c r="R30" s="152">
        <f t="shared" si="2"/>
        <v>62.5</v>
      </c>
    </row>
    <row r="31" spans="1:18" ht="38.25">
      <c r="A31" s="157"/>
      <c r="B31" s="138" t="s">
        <v>412</v>
      </c>
      <c r="C31" s="158" t="s">
        <v>387</v>
      </c>
      <c r="D31" s="158" t="s">
        <v>411</v>
      </c>
      <c r="E31" s="158" t="s">
        <v>413</v>
      </c>
      <c r="F31" s="158"/>
      <c r="G31" s="160">
        <f>G32</f>
        <v>8</v>
      </c>
      <c r="H31" s="160">
        <f>H32</f>
        <v>8</v>
      </c>
      <c r="I31" s="160">
        <f t="shared" si="8"/>
        <v>0</v>
      </c>
      <c r="J31" s="160">
        <f t="shared" si="8"/>
        <v>0</v>
      </c>
      <c r="K31" s="160">
        <f t="shared" si="8"/>
        <v>0</v>
      </c>
      <c r="L31" s="160">
        <f t="shared" si="8"/>
        <v>8</v>
      </c>
      <c r="M31" s="160">
        <f t="shared" si="8"/>
        <v>5</v>
      </c>
      <c r="N31" s="160">
        <f t="shared" si="8"/>
        <v>0</v>
      </c>
      <c r="O31" s="160">
        <f t="shared" si="8"/>
        <v>0</v>
      </c>
      <c r="P31" s="160">
        <f t="shared" si="8"/>
        <v>0</v>
      </c>
      <c r="Q31" s="160">
        <f t="shared" si="8"/>
        <v>5</v>
      </c>
      <c r="R31" s="152">
        <f t="shared" si="2"/>
        <v>62.5</v>
      </c>
    </row>
    <row r="32" spans="1:18" ht="14.25">
      <c r="A32" s="157"/>
      <c r="B32" s="138" t="s">
        <v>397</v>
      </c>
      <c r="C32" s="158" t="s">
        <v>387</v>
      </c>
      <c r="D32" s="158" t="s">
        <v>411</v>
      </c>
      <c r="E32" s="158" t="s">
        <v>413</v>
      </c>
      <c r="F32" s="158" t="s">
        <v>398</v>
      </c>
      <c r="G32" s="160">
        <v>8</v>
      </c>
      <c r="H32" s="160">
        <f>I32+L32</f>
        <v>8</v>
      </c>
      <c r="I32" s="159">
        <f>SUM(J32:K32)</f>
        <v>0</v>
      </c>
      <c r="J32" s="160"/>
      <c r="K32" s="159"/>
      <c r="L32" s="160">
        <v>8</v>
      </c>
      <c r="M32" s="160">
        <f>N32+Q32</f>
        <v>5</v>
      </c>
      <c r="N32" s="159">
        <f>SUM(O32:P32)</f>
        <v>0</v>
      </c>
      <c r="O32" s="159"/>
      <c r="P32" s="159"/>
      <c r="Q32" s="159">
        <v>5</v>
      </c>
      <c r="R32" s="152">
        <f t="shared" si="2"/>
        <v>62.5</v>
      </c>
    </row>
    <row r="33" spans="1:18" ht="38.25">
      <c r="A33" s="153"/>
      <c r="B33" s="154" t="s">
        <v>414</v>
      </c>
      <c r="C33" s="155" t="s">
        <v>387</v>
      </c>
      <c r="D33" s="155" t="s">
        <v>415</v>
      </c>
      <c r="E33" s="155"/>
      <c r="F33" s="155"/>
      <c r="G33" s="161">
        <f>G34</f>
        <v>16198</v>
      </c>
      <c r="H33" s="161">
        <f>H34</f>
        <v>16198</v>
      </c>
      <c r="I33" s="161">
        <f aca="true" t="shared" si="9" ref="I33:Q33">I34</f>
        <v>16198</v>
      </c>
      <c r="J33" s="161">
        <f t="shared" si="9"/>
        <v>16198</v>
      </c>
      <c r="K33" s="161">
        <f t="shared" si="9"/>
        <v>0</v>
      </c>
      <c r="L33" s="161">
        <f t="shared" si="9"/>
        <v>0</v>
      </c>
      <c r="M33" s="161">
        <f t="shared" si="9"/>
        <v>15631</v>
      </c>
      <c r="N33" s="161">
        <f t="shared" si="9"/>
        <v>15631</v>
      </c>
      <c r="O33" s="161">
        <f t="shared" si="9"/>
        <v>15631</v>
      </c>
      <c r="P33" s="161">
        <f t="shared" si="9"/>
        <v>0</v>
      </c>
      <c r="Q33" s="161">
        <f t="shared" si="9"/>
        <v>0</v>
      </c>
      <c r="R33" s="152">
        <f t="shared" si="2"/>
        <v>96.49956784788245</v>
      </c>
    </row>
    <row r="34" spans="1:18" ht="38.25">
      <c r="A34" s="157"/>
      <c r="B34" s="138" t="s">
        <v>416</v>
      </c>
      <c r="C34" s="158" t="s">
        <v>387</v>
      </c>
      <c r="D34" s="158" t="s">
        <v>415</v>
      </c>
      <c r="E34" s="158" t="s">
        <v>394</v>
      </c>
      <c r="F34" s="158"/>
      <c r="G34" s="160">
        <f>G35+G37</f>
        <v>16198</v>
      </c>
      <c r="H34" s="160">
        <f>H35+H37</f>
        <v>16198</v>
      </c>
      <c r="I34" s="160">
        <f aca="true" t="shared" si="10" ref="I34:Q34">I35+I37</f>
        <v>16198</v>
      </c>
      <c r="J34" s="160">
        <f t="shared" si="10"/>
        <v>16198</v>
      </c>
      <c r="K34" s="160">
        <f t="shared" si="10"/>
        <v>0</v>
      </c>
      <c r="L34" s="160">
        <f t="shared" si="10"/>
        <v>0</v>
      </c>
      <c r="M34" s="160">
        <f t="shared" si="10"/>
        <v>15631</v>
      </c>
      <c r="N34" s="160">
        <f t="shared" si="10"/>
        <v>15631</v>
      </c>
      <c r="O34" s="160">
        <f t="shared" si="10"/>
        <v>15631</v>
      </c>
      <c r="P34" s="160">
        <f t="shared" si="10"/>
        <v>0</v>
      </c>
      <c r="Q34" s="160">
        <f t="shared" si="10"/>
        <v>0</v>
      </c>
      <c r="R34" s="152">
        <f t="shared" si="2"/>
        <v>96.49956784788245</v>
      </c>
    </row>
    <row r="35" spans="1:18" ht="14.25">
      <c r="A35" s="157"/>
      <c r="B35" s="138" t="s">
        <v>402</v>
      </c>
      <c r="C35" s="158" t="s">
        <v>387</v>
      </c>
      <c r="D35" s="158" t="s">
        <v>415</v>
      </c>
      <c r="E35" s="158" t="s">
        <v>403</v>
      </c>
      <c r="F35" s="158"/>
      <c r="G35" s="160">
        <f>G36</f>
        <v>15857</v>
      </c>
      <c r="H35" s="160">
        <f>H36</f>
        <v>15857</v>
      </c>
      <c r="I35" s="160">
        <f aca="true" t="shared" si="11" ref="I35:Q35">I36</f>
        <v>15857</v>
      </c>
      <c r="J35" s="160">
        <f t="shared" si="11"/>
        <v>15857</v>
      </c>
      <c r="K35" s="160">
        <f t="shared" si="11"/>
        <v>0</v>
      </c>
      <c r="L35" s="160">
        <f t="shared" si="11"/>
        <v>0</v>
      </c>
      <c r="M35" s="160">
        <f t="shared" si="11"/>
        <v>15336</v>
      </c>
      <c r="N35" s="160">
        <f t="shared" si="11"/>
        <v>15336</v>
      </c>
      <c r="O35" s="160">
        <f t="shared" si="11"/>
        <v>15336</v>
      </c>
      <c r="P35" s="160">
        <f t="shared" si="11"/>
        <v>0</v>
      </c>
      <c r="Q35" s="160">
        <f t="shared" si="11"/>
        <v>0</v>
      </c>
      <c r="R35" s="152">
        <f t="shared" si="2"/>
        <v>96.71438481427761</v>
      </c>
    </row>
    <row r="36" spans="1:18" ht="14.25">
      <c r="A36" s="157"/>
      <c r="B36" s="138" t="s">
        <v>397</v>
      </c>
      <c r="C36" s="158" t="s">
        <v>387</v>
      </c>
      <c r="D36" s="158" t="s">
        <v>415</v>
      </c>
      <c r="E36" s="158" t="s">
        <v>403</v>
      </c>
      <c r="F36" s="158" t="s">
        <v>398</v>
      </c>
      <c r="G36" s="160">
        <v>15857</v>
      </c>
      <c r="H36" s="160">
        <f>I36+L36</f>
        <v>15857</v>
      </c>
      <c r="I36" s="159">
        <f>SUM(J36:K36)</f>
        <v>15857</v>
      </c>
      <c r="J36" s="160">
        <v>15857</v>
      </c>
      <c r="K36" s="159"/>
      <c r="L36" s="160"/>
      <c r="M36" s="160">
        <f>N36+Q36</f>
        <v>15336</v>
      </c>
      <c r="N36" s="159">
        <f>SUM(O36:P36)</f>
        <v>15336</v>
      </c>
      <c r="O36" s="159">
        <v>15336</v>
      </c>
      <c r="P36" s="159"/>
      <c r="Q36" s="159"/>
      <c r="R36" s="152">
        <f t="shared" si="2"/>
        <v>96.71438481427761</v>
      </c>
    </row>
    <row r="37" spans="1:18" ht="25.5">
      <c r="A37" s="157"/>
      <c r="B37" s="138" t="s">
        <v>417</v>
      </c>
      <c r="C37" s="158" t="s">
        <v>387</v>
      </c>
      <c r="D37" s="158" t="s">
        <v>415</v>
      </c>
      <c r="E37" s="158" t="s">
        <v>418</v>
      </c>
      <c r="F37" s="158"/>
      <c r="G37" s="160">
        <f>G38</f>
        <v>341</v>
      </c>
      <c r="H37" s="160">
        <f>H38</f>
        <v>341</v>
      </c>
      <c r="I37" s="160">
        <f aca="true" t="shared" si="12" ref="I37:Q37">I38</f>
        <v>341</v>
      </c>
      <c r="J37" s="160">
        <f t="shared" si="12"/>
        <v>341</v>
      </c>
      <c r="K37" s="160">
        <f t="shared" si="12"/>
        <v>0</v>
      </c>
      <c r="L37" s="160">
        <f t="shared" si="12"/>
        <v>0</v>
      </c>
      <c r="M37" s="160">
        <f t="shared" si="12"/>
        <v>295</v>
      </c>
      <c r="N37" s="160">
        <f t="shared" si="12"/>
        <v>295</v>
      </c>
      <c r="O37" s="160">
        <f t="shared" si="12"/>
        <v>295</v>
      </c>
      <c r="P37" s="160">
        <f t="shared" si="12"/>
        <v>0</v>
      </c>
      <c r="Q37" s="160">
        <f t="shared" si="12"/>
        <v>0</v>
      </c>
      <c r="R37" s="152">
        <f t="shared" si="2"/>
        <v>86.51026392961877</v>
      </c>
    </row>
    <row r="38" spans="1:18" ht="14.25">
      <c r="A38" s="157"/>
      <c r="B38" s="138" t="s">
        <v>397</v>
      </c>
      <c r="C38" s="158" t="s">
        <v>387</v>
      </c>
      <c r="D38" s="158" t="s">
        <v>415</v>
      </c>
      <c r="E38" s="158" t="s">
        <v>418</v>
      </c>
      <c r="F38" s="158" t="s">
        <v>398</v>
      </c>
      <c r="G38" s="160">
        <v>341</v>
      </c>
      <c r="H38" s="160">
        <f>I38+L38</f>
        <v>341</v>
      </c>
      <c r="I38" s="159">
        <f>SUM(J38:K38)</f>
        <v>341</v>
      </c>
      <c r="J38" s="160">
        <v>341</v>
      </c>
      <c r="K38" s="159"/>
      <c r="L38" s="160"/>
      <c r="M38" s="160">
        <f>N38+Q38</f>
        <v>295</v>
      </c>
      <c r="N38" s="159">
        <f>SUM(O38:P38)</f>
        <v>295</v>
      </c>
      <c r="O38" s="159">
        <v>295</v>
      </c>
      <c r="P38" s="159"/>
      <c r="Q38" s="159"/>
      <c r="R38" s="152">
        <f t="shared" si="2"/>
        <v>86.51026392961877</v>
      </c>
    </row>
    <row r="39" spans="1:18" ht="25.5">
      <c r="A39" s="153"/>
      <c r="B39" s="154" t="s">
        <v>419</v>
      </c>
      <c r="C39" s="155" t="s">
        <v>387</v>
      </c>
      <c r="D39" s="155" t="s">
        <v>420</v>
      </c>
      <c r="E39" s="155"/>
      <c r="F39" s="155"/>
      <c r="G39" s="161">
        <f aca="true" t="shared" si="13" ref="G39:Q41">G40</f>
        <v>6510</v>
      </c>
      <c r="H39" s="161">
        <f t="shared" si="13"/>
        <v>6510</v>
      </c>
      <c r="I39" s="161">
        <f t="shared" si="13"/>
        <v>6510</v>
      </c>
      <c r="J39" s="161">
        <f t="shared" si="13"/>
        <v>6510</v>
      </c>
      <c r="K39" s="161">
        <f t="shared" si="13"/>
        <v>0</v>
      </c>
      <c r="L39" s="161">
        <f t="shared" si="13"/>
        <v>0</v>
      </c>
      <c r="M39" s="161">
        <f t="shared" si="13"/>
        <v>283</v>
      </c>
      <c r="N39" s="161">
        <f t="shared" si="13"/>
        <v>283</v>
      </c>
      <c r="O39" s="161">
        <f t="shared" si="13"/>
        <v>283</v>
      </c>
      <c r="P39" s="161">
        <f t="shared" si="13"/>
        <v>0</v>
      </c>
      <c r="Q39" s="161">
        <f t="shared" si="13"/>
        <v>0</v>
      </c>
      <c r="R39" s="152">
        <f t="shared" si="2"/>
        <v>4.34715821812596</v>
      </c>
    </row>
    <row r="40" spans="1:18" ht="14.25">
      <c r="A40" s="157"/>
      <c r="B40" s="138" t="s">
        <v>421</v>
      </c>
      <c r="C40" s="158" t="s">
        <v>387</v>
      </c>
      <c r="D40" s="158" t="s">
        <v>420</v>
      </c>
      <c r="E40" s="158" t="s">
        <v>422</v>
      </c>
      <c r="F40" s="158"/>
      <c r="G40" s="160">
        <f t="shared" si="13"/>
        <v>6510</v>
      </c>
      <c r="H40" s="160">
        <f t="shared" si="13"/>
        <v>6510</v>
      </c>
      <c r="I40" s="160">
        <f t="shared" si="13"/>
        <v>6510</v>
      </c>
      <c r="J40" s="160">
        <f t="shared" si="13"/>
        <v>6510</v>
      </c>
      <c r="K40" s="160">
        <f t="shared" si="13"/>
        <v>0</v>
      </c>
      <c r="L40" s="160">
        <f t="shared" si="13"/>
        <v>0</v>
      </c>
      <c r="M40" s="160">
        <f t="shared" si="13"/>
        <v>283</v>
      </c>
      <c r="N40" s="160">
        <f t="shared" si="13"/>
        <v>283</v>
      </c>
      <c r="O40" s="160">
        <f t="shared" si="13"/>
        <v>283</v>
      </c>
      <c r="P40" s="160">
        <f t="shared" si="13"/>
        <v>0</v>
      </c>
      <c r="Q40" s="160">
        <f t="shared" si="13"/>
        <v>0</v>
      </c>
      <c r="R40" s="152">
        <f t="shared" si="2"/>
        <v>4.34715821812596</v>
      </c>
    </row>
    <row r="41" spans="1:18" ht="14.25">
      <c r="A41" s="157"/>
      <c r="B41" s="138" t="s">
        <v>423</v>
      </c>
      <c r="C41" s="158" t="s">
        <v>387</v>
      </c>
      <c r="D41" s="158" t="s">
        <v>420</v>
      </c>
      <c r="E41" s="158" t="s">
        <v>424</v>
      </c>
      <c r="F41" s="158"/>
      <c r="G41" s="160">
        <f t="shared" si="13"/>
        <v>6510</v>
      </c>
      <c r="H41" s="160">
        <f t="shared" si="13"/>
        <v>6510</v>
      </c>
      <c r="I41" s="160">
        <f t="shared" si="13"/>
        <v>6510</v>
      </c>
      <c r="J41" s="160">
        <f t="shared" si="13"/>
        <v>6510</v>
      </c>
      <c r="K41" s="160">
        <f t="shared" si="13"/>
        <v>0</v>
      </c>
      <c r="L41" s="160">
        <f t="shared" si="13"/>
        <v>0</v>
      </c>
      <c r="M41" s="160">
        <f t="shared" si="13"/>
        <v>283</v>
      </c>
      <c r="N41" s="160">
        <f t="shared" si="13"/>
        <v>283</v>
      </c>
      <c r="O41" s="160">
        <f t="shared" si="13"/>
        <v>283</v>
      </c>
      <c r="P41" s="160">
        <f t="shared" si="13"/>
        <v>0</v>
      </c>
      <c r="Q41" s="160">
        <f t="shared" si="13"/>
        <v>0</v>
      </c>
      <c r="R41" s="152">
        <f t="shared" si="2"/>
        <v>4.34715821812596</v>
      </c>
    </row>
    <row r="42" spans="1:18" ht="14.25">
      <c r="A42" s="157"/>
      <c r="B42" s="138" t="s">
        <v>425</v>
      </c>
      <c r="C42" s="158" t="s">
        <v>387</v>
      </c>
      <c r="D42" s="158" t="s">
        <v>420</v>
      </c>
      <c r="E42" s="158" t="s">
        <v>424</v>
      </c>
      <c r="F42" s="158" t="s">
        <v>426</v>
      </c>
      <c r="G42" s="160">
        <v>6510</v>
      </c>
      <c r="H42" s="160">
        <f>I42+L42</f>
        <v>6510</v>
      </c>
      <c r="I42" s="159">
        <f>SUM(J42:K42)</f>
        <v>6510</v>
      </c>
      <c r="J42" s="160">
        <v>6510</v>
      </c>
      <c r="K42" s="159"/>
      <c r="L42" s="160"/>
      <c r="M42" s="160">
        <f>N42+Q42</f>
        <v>283</v>
      </c>
      <c r="N42" s="159">
        <f>SUM(O42:P42)</f>
        <v>283</v>
      </c>
      <c r="O42" s="159">
        <v>283</v>
      </c>
      <c r="P42" s="159"/>
      <c r="Q42" s="159"/>
      <c r="R42" s="152">
        <f t="shared" si="2"/>
        <v>4.34715821812596</v>
      </c>
    </row>
    <row r="43" spans="1:18" ht="14.25">
      <c r="A43" s="153"/>
      <c r="B43" s="154" t="s">
        <v>427</v>
      </c>
      <c r="C43" s="155" t="s">
        <v>387</v>
      </c>
      <c r="D43" s="155" t="s">
        <v>428</v>
      </c>
      <c r="E43" s="155"/>
      <c r="F43" s="155"/>
      <c r="G43" s="161">
        <f aca="true" t="shared" si="14" ref="G43:Q45">G44</f>
        <v>1562</v>
      </c>
      <c r="H43" s="161">
        <f t="shared" si="14"/>
        <v>1562</v>
      </c>
      <c r="I43" s="161">
        <f t="shared" si="14"/>
        <v>1562</v>
      </c>
      <c r="J43" s="161">
        <f t="shared" si="14"/>
        <v>1562</v>
      </c>
      <c r="K43" s="161">
        <f t="shared" si="14"/>
        <v>0</v>
      </c>
      <c r="L43" s="161">
        <f t="shared" si="14"/>
        <v>0</v>
      </c>
      <c r="M43" s="161">
        <f t="shared" si="14"/>
        <v>0</v>
      </c>
      <c r="N43" s="161">
        <f t="shared" si="14"/>
        <v>0</v>
      </c>
      <c r="O43" s="161">
        <f t="shared" si="14"/>
        <v>0</v>
      </c>
      <c r="P43" s="161">
        <f t="shared" si="14"/>
        <v>0</v>
      </c>
      <c r="Q43" s="161">
        <f t="shared" si="14"/>
        <v>0</v>
      </c>
      <c r="R43" s="152">
        <f t="shared" si="2"/>
        <v>0</v>
      </c>
    </row>
    <row r="44" spans="1:18" ht="14.25">
      <c r="A44" s="157"/>
      <c r="B44" s="138" t="s">
        <v>427</v>
      </c>
      <c r="C44" s="158" t="s">
        <v>387</v>
      </c>
      <c r="D44" s="158" t="s">
        <v>428</v>
      </c>
      <c r="E44" s="158" t="s">
        <v>429</v>
      </c>
      <c r="F44" s="158"/>
      <c r="G44" s="160">
        <f t="shared" si="14"/>
        <v>1562</v>
      </c>
      <c r="H44" s="160">
        <f t="shared" si="14"/>
        <v>1562</v>
      </c>
      <c r="I44" s="160">
        <f t="shared" si="14"/>
        <v>1562</v>
      </c>
      <c r="J44" s="160">
        <f t="shared" si="14"/>
        <v>1562</v>
      </c>
      <c r="K44" s="160">
        <f t="shared" si="14"/>
        <v>0</v>
      </c>
      <c r="L44" s="160">
        <f t="shared" si="14"/>
        <v>0</v>
      </c>
      <c r="M44" s="160">
        <f t="shared" si="14"/>
        <v>0</v>
      </c>
      <c r="N44" s="160">
        <f t="shared" si="14"/>
        <v>0</v>
      </c>
      <c r="O44" s="160">
        <f t="shared" si="14"/>
        <v>0</v>
      </c>
      <c r="P44" s="160">
        <f t="shared" si="14"/>
        <v>0</v>
      </c>
      <c r="Q44" s="160">
        <f t="shared" si="14"/>
        <v>0</v>
      </c>
      <c r="R44" s="152">
        <f t="shared" si="2"/>
        <v>0</v>
      </c>
    </row>
    <row r="45" spans="1:18" ht="14.25">
      <c r="A45" s="157"/>
      <c r="B45" s="138" t="s">
        <v>430</v>
      </c>
      <c r="C45" s="158" t="s">
        <v>387</v>
      </c>
      <c r="D45" s="158" t="s">
        <v>428</v>
      </c>
      <c r="E45" s="158" t="s">
        <v>431</v>
      </c>
      <c r="F45" s="158"/>
      <c r="G45" s="160">
        <f t="shared" si="14"/>
        <v>1562</v>
      </c>
      <c r="H45" s="160">
        <f t="shared" si="14"/>
        <v>1562</v>
      </c>
      <c r="I45" s="160">
        <f t="shared" si="14"/>
        <v>1562</v>
      </c>
      <c r="J45" s="160">
        <f t="shared" si="14"/>
        <v>1562</v>
      </c>
      <c r="K45" s="160">
        <f t="shared" si="14"/>
        <v>0</v>
      </c>
      <c r="L45" s="160">
        <f t="shared" si="14"/>
        <v>0</v>
      </c>
      <c r="M45" s="160">
        <f t="shared" si="14"/>
        <v>0</v>
      </c>
      <c r="N45" s="160">
        <f t="shared" si="14"/>
        <v>0</v>
      </c>
      <c r="O45" s="160">
        <f t="shared" si="14"/>
        <v>0</v>
      </c>
      <c r="P45" s="160">
        <f t="shared" si="14"/>
        <v>0</v>
      </c>
      <c r="Q45" s="160">
        <f t="shared" si="14"/>
        <v>0</v>
      </c>
      <c r="R45" s="152">
        <f t="shared" si="2"/>
        <v>0</v>
      </c>
    </row>
    <row r="46" spans="1:18" ht="14.25">
      <c r="A46" s="157"/>
      <c r="B46" s="138" t="s">
        <v>425</v>
      </c>
      <c r="C46" s="158" t="s">
        <v>387</v>
      </c>
      <c r="D46" s="158" t="s">
        <v>428</v>
      </c>
      <c r="E46" s="158" t="s">
        <v>431</v>
      </c>
      <c r="F46" s="158" t="s">
        <v>426</v>
      </c>
      <c r="G46" s="160">
        <v>1562</v>
      </c>
      <c r="H46" s="160">
        <f>I46+L46</f>
        <v>1562</v>
      </c>
      <c r="I46" s="159">
        <f>SUM(J46:K46)</f>
        <v>1562</v>
      </c>
      <c r="J46" s="160">
        <v>1562</v>
      </c>
      <c r="K46" s="159"/>
      <c r="L46" s="160"/>
      <c r="M46" s="160">
        <f>N46+Q46</f>
        <v>0</v>
      </c>
      <c r="N46" s="159">
        <f>SUM(O46:P46)</f>
        <v>0</v>
      </c>
      <c r="O46" s="159"/>
      <c r="P46" s="159"/>
      <c r="Q46" s="159"/>
      <c r="R46" s="152">
        <f t="shared" si="2"/>
        <v>0</v>
      </c>
    </row>
    <row r="47" spans="1:18" ht="14.25">
      <c r="A47" s="153"/>
      <c r="B47" s="154" t="s">
        <v>432</v>
      </c>
      <c r="C47" s="155" t="s">
        <v>387</v>
      </c>
      <c r="D47" s="155" t="s">
        <v>433</v>
      </c>
      <c r="E47" s="155"/>
      <c r="F47" s="155"/>
      <c r="G47" s="163">
        <f>G48+G51+G54+G62+G60</f>
        <v>28420.5</v>
      </c>
      <c r="H47" s="163">
        <f>H48+H51+H54+H62+H60</f>
        <v>28420.5</v>
      </c>
      <c r="I47" s="163">
        <f aca="true" t="shared" si="15" ref="I47:Q47">I48+I51+I54+I62</f>
        <v>23086.5</v>
      </c>
      <c r="J47" s="163">
        <f t="shared" si="15"/>
        <v>23086.5</v>
      </c>
      <c r="K47" s="156">
        <f t="shared" si="15"/>
        <v>0</v>
      </c>
      <c r="L47" s="156">
        <f t="shared" si="15"/>
        <v>5334</v>
      </c>
      <c r="M47" s="156">
        <f t="shared" si="15"/>
        <v>27217</v>
      </c>
      <c r="N47" s="156">
        <f t="shared" si="15"/>
        <v>22254</v>
      </c>
      <c r="O47" s="156">
        <f t="shared" si="15"/>
        <v>22254</v>
      </c>
      <c r="P47" s="156">
        <f t="shared" si="15"/>
        <v>0</v>
      </c>
      <c r="Q47" s="156">
        <f t="shared" si="15"/>
        <v>4963</v>
      </c>
      <c r="R47" s="152">
        <f t="shared" si="2"/>
        <v>95.76538062314175</v>
      </c>
    </row>
    <row r="48" spans="1:18" ht="25.5">
      <c r="A48" s="153"/>
      <c r="B48" s="138" t="s">
        <v>434</v>
      </c>
      <c r="C48" s="158" t="s">
        <v>387</v>
      </c>
      <c r="D48" s="158" t="s">
        <v>433</v>
      </c>
      <c r="E48" s="164" t="s">
        <v>435</v>
      </c>
      <c r="F48" s="155"/>
      <c r="G48" s="165">
        <f>G49</f>
        <v>2203</v>
      </c>
      <c r="H48" s="165">
        <f>H49</f>
        <v>2203</v>
      </c>
      <c r="I48" s="165">
        <f aca="true" t="shared" si="16" ref="I48:Q49">I49</f>
        <v>0</v>
      </c>
      <c r="J48" s="165">
        <f t="shared" si="16"/>
        <v>0</v>
      </c>
      <c r="K48" s="165">
        <f t="shared" si="16"/>
        <v>0</v>
      </c>
      <c r="L48" s="165">
        <f t="shared" si="16"/>
        <v>2203</v>
      </c>
      <c r="M48" s="165">
        <f t="shared" si="16"/>
        <v>2203</v>
      </c>
      <c r="N48" s="165">
        <f t="shared" si="16"/>
        <v>0</v>
      </c>
      <c r="O48" s="165">
        <f t="shared" si="16"/>
        <v>0</v>
      </c>
      <c r="P48" s="165">
        <f t="shared" si="16"/>
        <v>0</v>
      </c>
      <c r="Q48" s="165">
        <f t="shared" si="16"/>
        <v>2203</v>
      </c>
      <c r="R48" s="152">
        <f t="shared" si="2"/>
        <v>100</v>
      </c>
    </row>
    <row r="49" spans="1:18" ht="25.5">
      <c r="A49" s="157"/>
      <c r="B49" s="138" t="s">
        <v>436</v>
      </c>
      <c r="C49" s="158" t="s">
        <v>387</v>
      </c>
      <c r="D49" s="158" t="s">
        <v>433</v>
      </c>
      <c r="E49" s="158" t="s">
        <v>435</v>
      </c>
      <c r="F49" s="158"/>
      <c r="G49" s="160">
        <f>G50</f>
        <v>2203</v>
      </c>
      <c r="H49" s="160">
        <f>H50</f>
        <v>2203</v>
      </c>
      <c r="I49" s="160">
        <f t="shared" si="16"/>
        <v>0</v>
      </c>
      <c r="J49" s="160">
        <f t="shared" si="16"/>
        <v>0</v>
      </c>
      <c r="K49" s="160">
        <f t="shared" si="16"/>
        <v>0</v>
      </c>
      <c r="L49" s="160">
        <f t="shared" si="16"/>
        <v>2203</v>
      </c>
      <c r="M49" s="160">
        <f t="shared" si="16"/>
        <v>2203</v>
      </c>
      <c r="N49" s="160">
        <f t="shared" si="16"/>
        <v>0</v>
      </c>
      <c r="O49" s="160">
        <f t="shared" si="16"/>
        <v>0</v>
      </c>
      <c r="P49" s="160">
        <f t="shared" si="16"/>
        <v>0</v>
      </c>
      <c r="Q49" s="160">
        <f t="shared" si="16"/>
        <v>2203</v>
      </c>
      <c r="R49" s="152">
        <f t="shared" si="2"/>
        <v>100</v>
      </c>
    </row>
    <row r="50" spans="1:18" ht="14.25">
      <c r="A50" s="157"/>
      <c r="B50" s="138" t="s">
        <v>397</v>
      </c>
      <c r="C50" s="158" t="s">
        <v>387</v>
      </c>
      <c r="D50" s="158" t="s">
        <v>433</v>
      </c>
      <c r="E50" s="158" t="s">
        <v>435</v>
      </c>
      <c r="F50" s="158" t="s">
        <v>398</v>
      </c>
      <c r="G50" s="160">
        <v>2203</v>
      </c>
      <c r="H50" s="160">
        <f>I50+L50</f>
        <v>2203</v>
      </c>
      <c r="I50" s="159">
        <f>SUM(J50:K50)</f>
        <v>0</v>
      </c>
      <c r="J50" s="160"/>
      <c r="K50" s="159"/>
      <c r="L50" s="160">
        <v>2203</v>
      </c>
      <c r="M50" s="160">
        <f>N50+Q50</f>
        <v>2203</v>
      </c>
      <c r="N50" s="159">
        <f>SUM(O50:P50)</f>
        <v>0</v>
      </c>
      <c r="O50" s="159"/>
      <c r="P50" s="159"/>
      <c r="Q50" s="159">
        <v>2203</v>
      </c>
      <c r="R50" s="152">
        <f t="shared" si="2"/>
        <v>100</v>
      </c>
    </row>
    <row r="51" spans="1:18" ht="38.25">
      <c r="A51" s="157"/>
      <c r="B51" s="138" t="s">
        <v>416</v>
      </c>
      <c r="C51" s="158" t="s">
        <v>387</v>
      </c>
      <c r="D51" s="158" t="s">
        <v>433</v>
      </c>
      <c r="E51" s="164" t="s">
        <v>394</v>
      </c>
      <c r="F51" s="158"/>
      <c r="G51" s="160">
        <f>G52</f>
        <v>22386</v>
      </c>
      <c r="H51" s="160">
        <f>H52</f>
        <v>22386</v>
      </c>
      <c r="I51" s="160">
        <f aca="true" t="shared" si="17" ref="I51:Q52">I52</f>
        <v>19565</v>
      </c>
      <c r="J51" s="160">
        <f t="shared" si="17"/>
        <v>19565</v>
      </c>
      <c r="K51" s="160">
        <f t="shared" si="17"/>
        <v>0</v>
      </c>
      <c r="L51" s="160">
        <f t="shared" si="17"/>
        <v>2821</v>
      </c>
      <c r="M51" s="160">
        <f t="shared" si="17"/>
        <v>21952</v>
      </c>
      <c r="N51" s="160">
        <f t="shared" si="17"/>
        <v>19199</v>
      </c>
      <c r="O51" s="160">
        <f t="shared" si="17"/>
        <v>19199</v>
      </c>
      <c r="P51" s="160">
        <f t="shared" si="17"/>
        <v>0</v>
      </c>
      <c r="Q51" s="160">
        <f t="shared" si="17"/>
        <v>2753</v>
      </c>
      <c r="R51" s="152">
        <f t="shared" si="2"/>
        <v>98.06128830519074</v>
      </c>
    </row>
    <row r="52" spans="1:18" ht="14.25">
      <c r="A52" s="157"/>
      <c r="B52" s="138" t="s">
        <v>402</v>
      </c>
      <c r="C52" s="158" t="s">
        <v>387</v>
      </c>
      <c r="D52" s="158" t="s">
        <v>433</v>
      </c>
      <c r="E52" s="158" t="s">
        <v>403</v>
      </c>
      <c r="F52" s="158"/>
      <c r="G52" s="160">
        <f>G53</f>
        <v>22386</v>
      </c>
      <c r="H52" s="160">
        <f>H53</f>
        <v>22386</v>
      </c>
      <c r="I52" s="160">
        <f t="shared" si="17"/>
        <v>19565</v>
      </c>
      <c r="J52" s="160">
        <f t="shared" si="17"/>
        <v>19565</v>
      </c>
      <c r="K52" s="160">
        <f t="shared" si="17"/>
        <v>0</v>
      </c>
      <c r="L52" s="160">
        <f t="shared" si="17"/>
        <v>2821</v>
      </c>
      <c r="M52" s="160">
        <f t="shared" si="17"/>
        <v>21952</v>
      </c>
      <c r="N52" s="160">
        <f t="shared" si="17"/>
        <v>19199</v>
      </c>
      <c r="O52" s="160">
        <f t="shared" si="17"/>
        <v>19199</v>
      </c>
      <c r="P52" s="160">
        <f t="shared" si="17"/>
        <v>0</v>
      </c>
      <c r="Q52" s="160">
        <f t="shared" si="17"/>
        <v>2753</v>
      </c>
      <c r="R52" s="152">
        <f t="shared" si="2"/>
        <v>98.06128830519074</v>
      </c>
    </row>
    <row r="53" spans="1:18" ht="14.25">
      <c r="A53" s="157"/>
      <c r="B53" s="138" t="s">
        <v>397</v>
      </c>
      <c r="C53" s="158" t="s">
        <v>387</v>
      </c>
      <c r="D53" s="158" t="s">
        <v>433</v>
      </c>
      <c r="E53" s="158" t="s">
        <v>403</v>
      </c>
      <c r="F53" s="158" t="s">
        <v>398</v>
      </c>
      <c r="G53" s="160">
        <v>22386</v>
      </c>
      <c r="H53" s="160">
        <f>I53+L53</f>
        <v>22386</v>
      </c>
      <c r="I53" s="159">
        <f>SUM(J53:K53)</f>
        <v>19565</v>
      </c>
      <c r="J53" s="160">
        <v>19565</v>
      </c>
      <c r="K53" s="159"/>
      <c r="L53" s="160">
        <v>2821</v>
      </c>
      <c r="M53" s="160">
        <f>N53+Q53</f>
        <v>21952</v>
      </c>
      <c r="N53" s="159">
        <f>SUM(O53:P53)</f>
        <v>19199</v>
      </c>
      <c r="O53" s="160">
        <v>19199</v>
      </c>
      <c r="P53" s="159"/>
      <c r="Q53" s="160">
        <v>2753</v>
      </c>
      <c r="R53" s="152">
        <f t="shared" si="2"/>
        <v>98.06128830519074</v>
      </c>
    </row>
    <row r="54" spans="1:18" ht="38.25">
      <c r="A54" s="157"/>
      <c r="B54" s="138" t="s">
        <v>437</v>
      </c>
      <c r="C54" s="158" t="s">
        <v>387</v>
      </c>
      <c r="D54" s="158" t="s">
        <v>433</v>
      </c>
      <c r="E54" s="164" t="s">
        <v>438</v>
      </c>
      <c r="F54" s="158"/>
      <c r="G54" s="160">
        <f>G55+G57</f>
        <v>3821.5</v>
      </c>
      <c r="H54" s="160">
        <f>H55+H57</f>
        <v>3821.5</v>
      </c>
      <c r="I54" s="160">
        <f aca="true" t="shared" si="18" ref="I54:Q54">I55+I57</f>
        <v>3521.5</v>
      </c>
      <c r="J54" s="160">
        <f t="shared" si="18"/>
        <v>3521.5</v>
      </c>
      <c r="K54" s="160">
        <f t="shared" si="18"/>
        <v>0</v>
      </c>
      <c r="L54" s="160">
        <f t="shared" si="18"/>
        <v>300</v>
      </c>
      <c r="M54" s="160">
        <f t="shared" si="18"/>
        <v>3055</v>
      </c>
      <c r="N54" s="160">
        <f t="shared" si="18"/>
        <v>3055</v>
      </c>
      <c r="O54" s="160">
        <f t="shared" si="18"/>
        <v>3055</v>
      </c>
      <c r="P54" s="160">
        <f t="shared" si="18"/>
        <v>0</v>
      </c>
      <c r="Q54" s="160">
        <f t="shared" si="18"/>
        <v>0</v>
      </c>
      <c r="R54" s="152">
        <f t="shared" si="2"/>
        <v>79.94243098259845</v>
      </c>
    </row>
    <row r="55" spans="1:18" ht="38.25">
      <c r="A55" s="157"/>
      <c r="B55" s="138" t="s">
        <v>439</v>
      </c>
      <c r="C55" s="158" t="s">
        <v>387</v>
      </c>
      <c r="D55" s="158" t="s">
        <v>433</v>
      </c>
      <c r="E55" s="158" t="s">
        <v>440</v>
      </c>
      <c r="F55" s="158"/>
      <c r="G55" s="160">
        <f>G56</f>
        <v>227</v>
      </c>
      <c r="H55" s="160">
        <f>H56</f>
        <v>227</v>
      </c>
      <c r="I55" s="160">
        <f aca="true" t="shared" si="19" ref="I55:Q55">I56</f>
        <v>227</v>
      </c>
      <c r="J55" s="160">
        <f t="shared" si="19"/>
        <v>227</v>
      </c>
      <c r="K55" s="160">
        <f t="shared" si="19"/>
        <v>0</v>
      </c>
      <c r="L55" s="160">
        <f t="shared" si="19"/>
        <v>0</v>
      </c>
      <c r="M55" s="160">
        <f t="shared" si="19"/>
        <v>156</v>
      </c>
      <c r="N55" s="160">
        <f t="shared" si="19"/>
        <v>156</v>
      </c>
      <c r="O55" s="160">
        <f t="shared" si="19"/>
        <v>156</v>
      </c>
      <c r="P55" s="160">
        <f t="shared" si="19"/>
        <v>0</v>
      </c>
      <c r="Q55" s="160">
        <f t="shared" si="19"/>
        <v>0</v>
      </c>
      <c r="R55" s="152">
        <f t="shared" si="2"/>
        <v>68.72246696035242</v>
      </c>
    </row>
    <row r="56" spans="1:18" ht="14.25">
      <c r="A56" s="157"/>
      <c r="B56" s="138" t="s">
        <v>397</v>
      </c>
      <c r="C56" s="158" t="s">
        <v>387</v>
      </c>
      <c r="D56" s="158" t="s">
        <v>433</v>
      </c>
      <c r="E56" s="158" t="s">
        <v>440</v>
      </c>
      <c r="F56" s="158" t="s">
        <v>398</v>
      </c>
      <c r="G56" s="160">
        <v>227</v>
      </c>
      <c r="H56" s="160">
        <f>I56+L56</f>
        <v>227</v>
      </c>
      <c r="I56" s="159">
        <f>SUM(J56:K56)</f>
        <v>227</v>
      </c>
      <c r="J56" s="160">
        <v>227</v>
      </c>
      <c r="K56" s="159"/>
      <c r="L56" s="160"/>
      <c r="M56" s="160">
        <f>N56+Q56</f>
        <v>156</v>
      </c>
      <c r="N56" s="159">
        <f>SUM(O56:P56)</f>
        <v>156</v>
      </c>
      <c r="O56" s="159">
        <v>156</v>
      </c>
      <c r="P56" s="159"/>
      <c r="Q56" s="159"/>
      <c r="R56" s="152">
        <f t="shared" si="2"/>
        <v>68.72246696035242</v>
      </c>
    </row>
    <row r="57" spans="1:18" ht="25.5">
      <c r="A57" s="157"/>
      <c r="B57" s="138" t="s">
        <v>441</v>
      </c>
      <c r="C57" s="158" t="s">
        <v>387</v>
      </c>
      <c r="D57" s="158" t="s">
        <v>433</v>
      </c>
      <c r="E57" s="158" t="s">
        <v>442</v>
      </c>
      <c r="F57" s="158"/>
      <c r="G57" s="166">
        <f>G58</f>
        <v>3594.5</v>
      </c>
      <c r="H57" s="166">
        <f>H58</f>
        <v>3594.5</v>
      </c>
      <c r="I57" s="166">
        <f aca="true" t="shared" si="20" ref="I57:Q58">I58</f>
        <v>3294.5</v>
      </c>
      <c r="J57" s="166">
        <f t="shared" si="20"/>
        <v>3294.5</v>
      </c>
      <c r="K57" s="160">
        <f t="shared" si="20"/>
        <v>0</v>
      </c>
      <c r="L57" s="160">
        <f t="shared" si="20"/>
        <v>300</v>
      </c>
      <c r="M57" s="160">
        <f t="shared" si="20"/>
        <v>2899</v>
      </c>
      <c r="N57" s="160">
        <f t="shared" si="20"/>
        <v>2899</v>
      </c>
      <c r="O57" s="160">
        <f t="shared" si="20"/>
        <v>2899</v>
      </c>
      <c r="P57" s="160">
        <f t="shared" si="20"/>
        <v>0</v>
      </c>
      <c r="Q57" s="160">
        <f t="shared" si="20"/>
        <v>0</v>
      </c>
      <c r="R57" s="152">
        <f t="shared" si="2"/>
        <v>80.6509945750452</v>
      </c>
    </row>
    <row r="58" spans="1:18" ht="14.25">
      <c r="A58" s="157"/>
      <c r="B58" s="138" t="s">
        <v>443</v>
      </c>
      <c r="C58" s="158" t="s">
        <v>387</v>
      </c>
      <c r="D58" s="158" t="s">
        <v>433</v>
      </c>
      <c r="E58" s="158" t="s">
        <v>444</v>
      </c>
      <c r="F58" s="158"/>
      <c r="G58" s="166">
        <f>G59</f>
        <v>3594.5</v>
      </c>
      <c r="H58" s="166">
        <f>H59</f>
        <v>3594.5</v>
      </c>
      <c r="I58" s="166">
        <f t="shared" si="20"/>
        <v>3294.5</v>
      </c>
      <c r="J58" s="166">
        <f t="shared" si="20"/>
        <v>3294.5</v>
      </c>
      <c r="K58" s="160">
        <f t="shared" si="20"/>
        <v>0</v>
      </c>
      <c r="L58" s="160">
        <f t="shared" si="20"/>
        <v>300</v>
      </c>
      <c r="M58" s="160">
        <f t="shared" si="20"/>
        <v>2899</v>
      </c>
      <c r="N58" s="160">
        <f t="shared" si="20"/>
        <v>2899</v>
      </c>
      <c r="O58" s="160">
        <f t="shared" si="20"/>
        <v>2899</v>
      </c>
      <c r="P58" s="160">
        <f t="shared" si="20"/>
        <v>0</v>
      </c>
      <c r="Q58" s="160">
        <f t="shared" si="20"/>
        <v>0</v>
      </c>
      <c r="R58" s="152">
        <f t="shared" si="2"/>
        <v>80.6509945750452</v>
      </c>
    </row>
    <row r="59" spans="1:18" ht="14.25">
      <c r="A59" s="157"/>
      <c r="B59" s="138" t="s">
        <v>397</v>
      </c>
      <c r="C59" s="158" t="s">
        <v>387</v>
      </c>
      <c r="D59" s="158" t="s">
        <v>433</v>
      </c>
      <c r="E59" s="158" t="s">
        <v>444</v>
      </c>
      <c r="F59" s="158" t="s">
        <v>398</v>
      </c>
      <c r="G59" s="166">
        <v>3594.5</v>
      </c>
      <c r="H59" s="166">
        <f>I59+L59</f>
        <v>3594.5</v>
      </c>
      <c r="I59" s="167">
        <f>SUM(J59:K59)</f>
        <v>3294.5</v>
      </c>
      <c r="J59" s="166">
        <v>3294.5</v>
      </c>
      <c r="K59" s="159"/>
      <c r="L59" s="160">
        <v>300</v>
      </c>
      <c r="M59" s="160">
        <f>N59+Q59</f>
        <v>2899</v>
      </c>
      <c r="N59" s="159">
        <f>SUM(O59:P59)</f>
        <v>2899</v>
      </c>
      <c r="O59" s="159">
        <v>2899</v>
      </c>
      <c r="P59" s="159"/>
      <c r="Q59" s="159"/>
      <c r="R59" s="152">
        <f t="shared" si="2"/>
        <v>80.6509945750452</v>
      </c>
    </row>
    <row r="60" spans="1:18" ht="25.5" hidden="1">
      <c r="A60" s="157"/>
      <c r="B60" s="138" t="s">
        <v>445</v>
      </c>
      <c r="C60" s="158" t="s">
        <v>387</v>
      </c>
      <c r="D60" s="158" t="s">
        <v>433</v>
      </c>
      <c r="E60" s="158" t="s">
        <v>446</v>
      </c>
      <c r="F60" s="158"/>
      <c r="G60" s="160">
        <f>G61</f>
        <v>0</v>
      </c>
      <c r="H60" s="166"/>
      <c r="I60" s="167"/>
      <c r="J60" s="166"/>
      <c r="K60" s="159"/>
      <c r="L60" s="160"/>
      <c r="M60" s="160"/>
      <c r="N60" s="159"/>
      <c r="O60" s="159"/>
      <c r="P60" s="159"/>
      <c r="Q60" s="159"/>
      <c r="R60" s="152"/>
    </row>
    <row r="61" spans="1:18" ht="14.25" hidden="1">
      <c r="A61" s="157"/>
      <c r="B61" s="138" t="s">
        <v>447</v>
      </c>
      <c r="C61" s="158" t="s">
        <v>387</v>
      </c>
      <c r="D61" s="158" t="s">
        <v>433</v>
      </c>
      <c r="E61" s="158" t="s">
        <v>446</v>
      </c>
      <c r="F61" s="158" t="s">
        <v>448</v>
      </c>
      <c r="G61" s="160"/>
      <c r="H61" s="166"/>
      <c r="I61" s="167"/>
      <c r="J61" s="166"/>
      <c r="K61" s="159"/>
      <c r="L61" s="160"/>
      <c r="M61" s="160"/>
      <c r="N61" s="159"/>
      <c r="O61" s="159"/>
      <c r="P61" s="159"/>
      <c r="Q61" s="159"/>
      <c r="R61" s="152"/>
    </row>
    <row r="62" spans="1:18" ht="14.25">
      <c r="A62" s="157"/>
      <c r="B62" s="138" t="s">
        <v>449</v>
      </c>
      <c r="C62" s="158" t="s">
        <v>387</v>
      </c>
      <c r="D62" s="158" t="s">
        <v>433</v>
      </c>
      <c r="E62" s="168" t="s">
        <v>450</v>
      </c>
      <c r="F62" s="158"/>
      <c r="G62" s="165">
        <f>G63</f>
        <v>10</v>
      </c>
      <c r="H62" s="165">
        <f>H63</f>
        <v>10</v>
      </c>
      <c r="I62" s="165">
        <f aca="true" t="shared" si="21" ref="I62:Q63">I63</f>
        <v>0</v>
      </c>
      <c r="J62" s="165">
        <f t="shared" si="21"/>
        <v>0</v>
      </c>
      <c r="K62" s="165">
        <f t="shared" si="21"/>
        <v>0</v>
      </c>
      <c r="L62" s="165">
        <f t="shared" si="21"/>
        <v>10</v>
      </c>
      <c r="M62" s="165">
        <f t="shared" si="21"/>
        <v>7</v>
      </c>
      <c r="N62" s="165">
        <f t="shared" si="21"/>
        <v>0</v>
      </c>
      <c r="O62" s="165">
        <f t="shared" si="21"/>
        <v>0</v>
      </c>
      <c r="P62" s="165">
        <f t="shared" si="21"/>
        <v>0</v>
      </c>
      <c r="Q62" s="165">
        <f t="shared" si="21"/>
        <v>7</v>
      </c>
      <c r="R62" s="152">
        <f t="shared" si="2"/>
        <v>70</v>
      </c>
    </row>
    <row r="63" spans="1:18" ht="38.25">
      <c r="A63" s="157"/>
      <c r="B63" s="71" t="s">
        <v>451</v>
      </c>
      <c r="C63" s="158" t="s">
        <v>387</v>
      </c>
      <c r="D63" s="158" t="s">
        <v>433</v>
      </c>
      <c r="E63" s="158" t="s">
        <v>452</v>
      </c>
      <c r="F63" s="158"/>
      <c r="G63" s="160">
        <f>G64</f>
        <v>10</v>
      </c>
      <c r="H63" s="160">
        <f>H64</f>
        <v>10</v>
      </c>
      <c r="I63" s="160">
        <f t="shared" si="21"/>
        <v>0</v>
      </c>
      <c r="J63" s="160">
        <f t="shared" si="21"/>
        <v>0</v>
      </c>
      <c r="K63" s="160">
        <f t="shared" si="21"/>
        <v>0</v>
      </c>
      <c r="L63" s="160">
        <f t="shared" si="21"/>
        <v>10</v>
      </c>
      <c r="M63" s="160">
        <f t="shared" si="21"/>
        <v>7</v>
      </c>
      <c r="N63" s="160">
        <f t="shared" si="21"/>
        <v>0</v>
      </c>
      <c r="O63" s="160">
        <f t="shared" si="21"/>
        <v>0</v>
      </c>
      <c r="P63" s="160">
        <f t="shared" si="21"/>
        <v>0</v>
      </c>
      <c r="Q63" s="160">
        <f t="shared" si="21"/>
        <v>7</v>
      </c>
      <c r="R63" s="152">
        <f t="shared" si="2"/>
        <v>70</v>
      </c>
    </row>
    <row r="64" spans="1:18" ht="14.25">
      <c r="A64" s="157"/>
      <c r="B64" s="138" t="s">
        <v>397</v>
      </c>
      <c r="C64" s="158" t="s">
        <v>387</v>
      </c>
      <c r="D64" s="158" t="s">
        <v>433</v>
      </c>
      <c r="E64" s="158" t="s">
        <v>452</v>
      </c>
      <c r="F64" s="158" t="s">
        <v>398</v>
      </c>
      <c r="G64" s="160">
        <v>10</v>
      </c>
      <c r="H64" s="160">
        <f>I64+L64</f>
        <v>10</v>
      </c>
      <c r="I64" s="159">
        <f>SUM(J64:K64)</f>
        <v>0</v>
      </c>
      <c r="J64" s="160"/>
      <c r="K64" s="159"/>
      <c r="L64" s="160">
        <v>10</v>
      </c>
      <c r="M64" s="160">
        <f>N64+Q64</f>
        <v>7</v>
      </c>
      <c r="N64" s="159">
        <f>SUM(O64:P64)</f>
        <v>0</v>
      </c>
      <c r="O64" s="160"/>
      <c r="P64" s="159"/>
      <c r="Q64" s="160">
        <v>7</v>
      </c>
      <c r="R64" s="152">
        <f t="shared" si="2"/>
        <v>70</v>
      </c>
    </row>
    <row r="65" spans="1:18" ht="14.25">
      <c r="A65" s="147" t="s">
        <v>453</v>
      </c>
      <c r="B65" s="148" t="s">
        <v>454</v>
      </c>
      <c r="C65" s="149" t="s">
        <v>392</v>
      </c>
      <c r="D65" s="149" t="s">
        <v>388</v>
      </c>
      <c r="E65" s="149" t="s">
        <v>389</v>
      </c>
      <c r="F65" s="149" t="s">
        <v>390</v>
      </c>
      <c r="G65" s="151">
        <f aca="true" t="shared" si="22" ref="G65:Q68">G66</f>
        <v>2209</v>
      </c>
      <c r="H65" s="151">
        <f t="shared" si="22"/>
        <v>2209</v>
      </c>
      <c r="I65" s="151">
        <f t="shared" si="22"/>
        <v>0</v>
      </c>
      <c r="J65" s="151">
        <f t="shared" si="22"/>
        <v>0</v>
      </c>
      <c r="K65" s="151">
        <f t="shared" si="22"/>
        <v>0</v>
      </c>
      <c r="L65" s="151">
        <f t="shared" si="22"/>
        <v>2209</v>
      </c>
      <c r="M65" s="151">
        <f t="shared" si="22"/>
        <v>2209</v>
      </c>
      <c r="N65" s="151">
        <f t="shared" si="22"/>
        <v>0</v>
      </c>
      <c r="O65" s="151">
        <f t="shared" si="22"/>
        <v>0</v>
      </c>
      <c r="P65" s="151">
        <f t="shared" si="22"/>
        <v>0</v>
      </c>
      <c r="Q65" s="151">
        <f t="shared" si="22"/>
        <v>2209</v>
      </c>
      <c r="R65" s="152">
        <f t="shared" si="2"/>
        <v>100</v>
      </c>
    </row>
    <row r="66" spans="1:18" ht="14.25">
      <c r="A66" s="169"/>
      <c r="B66" s="154" t="s">
        <v>455</v>
      </c>
      <c r="C66" s="170" t="s">
        <v>392</v>
      </c>
      <c r="D66" s="171" t="s">
        <v>400</v>
      </c>
      <c r="E66" s="171"/>
      <c r="F66" s="171"/>
      <c r="G66" s="172">
        <f t="shared" si="22"/>
        <v>2209</v>
      </c>
      <c r="H66" s="172">
        <f t="shared" si="22"/>
        <v>2209</v>
      </c>
      <c r="I66" s="172">
        <f t="shared" si="22"/>
        <v>0</v>
      </c>
      <c r="J66" s="172">
        <f t="shared" si="22"/>
        <v>0</v>
      </c>
      <c r="K66" s="172">
        <f t="shared" si="22"/>
        <v>0</v>
      </c>
      <c r="L66" s="172">
        <f t="shared" si="22"/>
        <v>2209</v>
      </c>
      <c r="M66" s="172">
        <f t="shared" si="22"/>
        <v>2209</v>
      </c>
      <c r="N66" s="172">
        <f t="shared" si="22"/>
        <v>0</v>
      </c>
      <c r="O66" s="172">
        <f t="shared" si="22"/>
        <v>0</v>
      </c>
      <c r="P66" s="172">
        <f t="shared" si="22"/>
        <v>0</v>
      </c>
      <c r="Q66" s="172">
        <f t="shared" si="22"/>
        <v>2209</v>
      </c>
      <c r="R66" s="152">
        <f t="shared" si="2"/>
        <v>100</v>
      </c>
    </row>
    <row r="67" spans="1:18" ht="25.5">
      <c r="A67" s="169"/>
      <c r="B67" s="138" t="s">
        <v>436</v>
      </c>
      <c r="C67" s="173" t="s">
        <v>392</v>
      </c>
      <c r="D67" s="174" t="s">
        <v>400</v>
      </c>
      <c r="E67" s="174" t="s">
        <v>456</v>
      </c>
      <c r="F67" s="174"/>
      <c r="G67" s="165">
        <f t="shared" si="22"/>
        <v>2209</v>
      </c>
      <c r="H67" s="165">
        <f t="shared" si="22"/>
        <v>2209</v>
      </c>
      <c r="I67" s="165">
        <f t="shared" si="22"/>
        <v>0</v>
      </c>
      <c r="J67" s="165">
        <f t="shared" si="22"/>
        <v>0</v>
      </c>
      <c r="K67" s="165">
        <f t="shared" si="22"/>
        <v>0</v>
      </c>
      <c r="L67" s="165">
        <f t="shared" si="22"/>
        <v>2209</v>
      </c>
      <c r="M67" s="165">
        <f t="shared" si="22"/>
        <v>2209</v>
      </c>
      <c r="N67" s="165">
        <f t="shared" si="22"/>
        <v>0</v>
      </c>
      <c r="O67" s="165">
        <f t="shared" si="22"/>
        <v>0</v>
      </c>
      <c r="P67" s="165">
        <f t="shared" si="22"/>
        <v>0</v>
      </c>
      <c r="Q67" s="165">
        <f t="shared" si="22"/>
        <v>2209</v>
      </c>
      <c r="R67" s="152">
        <f t="shared" si="2"/>
        <v>100</v>
      </c>
    </row>
    <row r="68" spans="1:18" ht="25.5">
      <c r="A68" s="175"/>
      <c r="B68" s="138" t="s">
        <v>457</v>
      </c>
      <c r="C68" s="137" t="s">
        <v>392</v>
      </c>
      <c r="D68" s="168" t="s">
        <v>400</v>
      </c>
      <c r="E68" s="168" t="s">
        <v>458</v>
      </c>
      <c r="F68" s="168"/>
      <c r="G68" s="160">
        <f t="shared" si="22"/>
        <v>2209</v>
      </c>
      <c r="H68" s="160">
        <f t="shared" si="22"/>
        <v>2209</v>
      </c>
      <c r="I68" s="160">
        <f t="shared" si="22"/>
        <v>0</v>
      </c>
      <c r="J68" s="160">
        <f t="shared" si="22"/>
        <v>0</v>
      </c>
      <c r="K68" s="160">
        <f t="shared" si="22"/>
        <v>0</v>
      </c>
      <c r="L68" s="160">
        <f t="shared" si="22"/>
        <v>2209</v>
      </c>
      <c r="M68" s="160">
        <f t="shared" si="22"/>
        <v>2209</v>
      </c>
      <c r="N68" s="160">
        <f t="shared" si="22"/>
        <v>0</v>
      </c>
      <c r="O68" s="160">
        <f t="shared" si="22"/>
        <v>0</v>
      </c>
      <c r="P68" s="160">
        <f t="shared" si="22"/>
        <v>0</v>
      </c>
      <c r="Q68" s="160">
        <f t="shared" si="22"/>
        <v>2209</v>
      </c>
      <c r="R68" s="152">
        <f t="shared" si="2"/>
        <v>100</v>
      </c>
    </row>
    <row r="69" spans="1:18" ht="14.25">
      <c r="A69" s="175"/>
      <c r="B69" s="138" t="s">
        <v>397</v>
      </c>
      <c r="C69" s="137" t="s">
        <v>392</v>
      </c>
      <c r="D69" s="168" t="s">
        <v>400</v>
      </c>
      <c r="E69" s="168" t="s">
        <v>458</v>
      </c>
      <c r="F69" s="168" t="s">
        <v>398</v>
      </c>
      <c r="G69" s="160">
        <v>2209</v>
      </c>
      <c r="H69" s="160">
        <f>I69+L69</f>
        <v>2209</v>
      </c>
      <c r="I69" s="159">
        <f>SUM(J69:K69)</f>
        <v>0</v>
      </c>
      <c r="J69" s="160"/>
      <c r="K69" s="159"/>
      <c r="L69" s="160">
        <v>2209</v>
      </c>
      <c r="M69" s="160">
        <f>N69+Q69</f>
        <v>2209</v>
      </c>
      <c r="N69" s="159">
        <f>SUM(O69:P69)</f>
        <v>0</v>
      </c>
      <c r="O69" s="160"/>
      <c r="P69" s="159"/>
      <c r="Q69" s="160">
        <v>2209</v>
      </c>
      <c r="R69" s="152">
        <f t="shared" si="2"/>
        <v>100</v>
      </c>
    </row>
    <row r="70" spans="1:18" ht="25.5">
      <c r="A70" s="147" t="s">
        <v>459</v>
      </c>
      <c r="B70" s="148" t="s">
        <v>460</v>
      </c>
      <c r="C70" s="149" t="s">
        <v>400</v>
      </c>
      <c r="D70" s="149" t="s">
        <v>388</v>
      </c>
      <c r="E70" s="149" t="s">
        <v>389</v>
      </c>
      <c r="F70" s="149" t="s">
        <v>390</v>
      </c>
      <c r="G70" s="150">
        <f aca="true" t="shared" si="23" ref="G70:L70">G71+G85+G91</f>
        <v>83643.90000000001</v>
      </c>
      <c r="H70" s="150">
        <f t="shared" si="23"/>
        <v>83643.90000000001</v>
      </c>
      <c r="I70" s="150">
        <f t="shared" si="23"/>
        <v>64187</v>
      </c>
      <c r="J70" s="150">
        <f t="shared" si="23"/>
        <v>64187</v>
      </c>
      <c r="K70" s="150">
        <f t="shared" si="23"/>
        <v>0</v>
      </c>
      <c r="L70" s="150">
        <f t="shared" si="23"/>
        <v>19456.899999999998</v>
      </c>
      <c r="M70" s="151">
        <f>M71+M85</f>
        <v>79551</v>
      </c>
      <c r="N70" s="151">
        <f>N71+N85</f>
        <v>61730</v>
      </c>
      <c r="O70" s="151">
        <f>O71+O85</f>
        <v>61730</v>
      </c>
      <c r="P70" s="151">
        <f>P71+P85</f>
        <v>0</v>
      </c>
      <c r="Q70" s="151">
        <f>Q71+Q85</f>
        <v>17821</v>
      </c>
      <c r="R70" s="152">
        <f t="shared" si="2"/>
        <v>95.10675614121293</v>
      </c>
    </row>
    <row r="71" spans="1:18" ht="14.25">
      <c r="A71" s="169"/>
      <c r="B71" s="154" t="s">
        <v>461</v>
      </c>
      <c r="C71" s="170" t="s">
        <v>400</v>
      </c>
      <c r="D71" s="171" t="s">
        <v>392</v>
      </c>
      <c r="E71" s="171"/>
      <c r="F71" s="171"/>
      <c r="G71" s="172">
        <f>G72</f>
        <v>79804.8</v>
      </c>
      <c r="H71" s="172">
        <f>H72</f>
        <v>79804.8</v>
      </c>
      <c r="I71" s="172">
        <f aca="true" t="shared" si="24" ref="I71:Q71">I72</f>
        <v>61984</v>
      </c>
      <c r="J71" s="172">
        <f t="shared" si="24"/>
        <v>61984</v>
      </c>
      <c r="K71" s="172">
        <f t="shared" si="24"/>
        <v>0</v>
      </c>
      <c r="L71" s="172">
        <f t="shared" si="24"/>
        <v>17820.8</v>
      </c>
      <c r="M71" s="172">
        <f t="shared" si="24"/>
        <v>77743</v>
      </c>
      <c r="N71" s="172">
        <f t="shared" si="24"/>
        <v>59922</v>
      </c>
      <c r="O71" s="172">
        <f t="shared" si="24"/>
        <v>59922</v>
      </c>
      <c r="P71" s="172">
        <f t="shared" si="24"/>
        <v>0</v>
      </c>
      <c r="Q71" s="172">
        <f t="shared" si="24"/>
        <v>17821</v>
      </c>
      <c r="R71" s="152">
        <f t="shared" si="2"/>
        <v>97.41644612855367</v>
      </c>
    </row>
    <row r="72" spans="1:18" ht="14.25">
      <c r="A72" s="175"/>
      <c r="B72" s="138" t="s">
        <v>462</v>
      </c>
      <c r="C72" s="137" t="s">
        <v>400</v>
      </c>
      <c r="D72" s="168" t="s">
        <v>392</v>
      </c>
      <c r="E72" s="168" t="s">
        <v>463</v>
      </c>
      <c r="F72" s="168"/>
      <c r="G72" s="160">
        <f>G73+G75+G77+G79+G81+G83</f>
        <v>79804.8</v>
      </c>
      <c r="H72" s="160">
        <f>H73+H75+H77+H79+H81+H83</f>
        <v>79804.8</v>
      </c>
      <c r="I72" s="160">
        <f aca="true" t="shared" si="25" ref="I72:Q72">I73+I75+I77+I79+I81+I83</f>
        <v>61984</v>
      </c>
      <c r="J72" s="160">
        <f t="shared" si="25"/>
        <v>61984</v>
      </c>
      <c r="K72" s="160">
        <f t="shared" si="25"/>
        <v>0</v>
      </c>
      <c r="L72" s="160">
        <f t="shared" si="25"/>
        <v>17820.8</v>
      </c>
      <c r="M72" s="160">
        <f t="shared" si="25"/>
        <v>77743</v>
      </c>
      <c r="N72" s="160">
        <f t="shared" si="25"/>
        <v>59922</v>
      </c>
      <c r="O72" s="160">
        <f t="shared" si="25"/>
        <v>59922</v>
      </c>
      <c r="P72" s="160">
        <f t="shared" si="25"/>
        <v>0</v>
      </c>
      <c r="Q72" s="160">
        <f t="shared" si="25"/>
        <v>17821</v>
      </c>
      <c r="R72" s="152">
        <f t="shared" si="2"/>
        <v>97.41644612855367</v>
      </c>
    </row>
    <row r="73" spans="1:18" ht="51">
      <c r="A73" s="175"/>
      <c r="B73" s="138" t="s">
        <v>464</v>
      </c>
      <c r="C73" s="137" t="s">
        <v>400</v>
      </c>
      <c r="D73" s="168" t="s">
        <v>392</v>
      </c>
      <c r="E73" s="168" t="s">
        <v>465</v>
      </c>
      <c r="F73" s="168"/>
      <c r="G73" s="166">
        <f>G74</f>
        <v>17820.8</v>
      </c>
      <c r="H73" s="166">
        <f>H74</f>
        <v>17820.8</v>
      </c>
      <c r="I73" s="160">
        <f aca="true" t="shared" si="26" ref="I73:Q73">I74</f>
        <v>0</v>
      </c>
      <c r="J73" s="160">
        <f t="shared" si="26"/>
        <v>0</v>
      </c>
      <c r="K73" s="160">
        <f t="shared" si="26"/>
        <v>0</v>
      </c>
      <c r="L73" s="160">
        <f t="shared" si="26"/>
        <v>17820.8</v>
      </c>
      <c r="M73" s="160">
        <f t="shared" si="26"/>
        <v>17821</v>
      </c>
      <c r="N73" s="160">
        <f t="shared" si="26"/>
        <v>0</v>
      </c>
      <c r="O73" s="160">
        <f t="shared" si="26"/>
        <v>0</v>
      </c>
      <c r="P73" s="160">
        <f t="shared" si="26"/>
        <v>0</v>
      </c>
      <c r="Q73" s="160">
        <f t="shared" si="26"/>
        <v>17821</v>
      </c>
      <c r="R73" s="152">
        <f t="shared" si="2"/>
        <v>100.00112228407254</v>
      </c>
    </row>
    <row r="74" spans="1:18" ht="38.25">
      <c r="A74" s="175"/>
      <c r="B74" s="138" t="s">
        <v>466</v>
      </c>
      <c r="C74" s="137" t="s">
        <v>400</v>
      </c>
      <c r="D74" s="168" t="s">
        <v>392</v>
      </c>
      <c r="E74" s="168" t="s">
        <v>465</v>
      </c>
      <c r="F74" s="168" t="s">
        <v>467</v>
      </c>
      <c r="G74" s="166">
        <v>17820.8</v>
      </c>
      <c r="H74" s="166">
        <f>I74+L74</f>
        <v>17820.8</v>
      </c>
      <c r="I74" s="159">
        <f>SUM(J74:K74)</f>
        <v>0</v>
      </c>
      <c r="J74" s="166"/>
      <c r="K74" s="159"/>
      <c r="L74" s="166">
        <v>17820.8</v>
      </c>
      <c r="M74" s="160">
        <f>N74+Q74</f>
        <v>17821</v>
      </c>
      <c r="N74" s="159">
        <f>SUM(O74:P74)</f>
        <v>0</v>
      </c>
      <c r="O74" s="160"/>
      <c r="P74" s="159"/>
      <c r="Q74" s="160">
        <v>17821</v>
      </c>
      <c r="R74" s="152">
        <f t="shared" si="2"/>
        <v>100.00112228407254</v>
      </c>
    </row>
    <row r="75" spans="1:18" ht="14.25">
      <c r="A75" s="175"/>
      <c r="B75" s="138" t="s">
        <v>468</v>
      </c>
      <c r="C75" s="137" t="s">
        <v>400</v>
      </c>
      <c r="D75" s="168" t="s">
        <v>392</v>
      </c>
      <c r="E75" s="168" t="s">
        <v>469</v>
      </c>
      <c r="F75" s="168"/>
      <c r="G75" s="160">
        <f>G76</f>
        <v>42647</v>
      </c>
      <c r="H75" s="160">
        <f>H76</f>
        <v>42647</v>
      </c>
      <c r="I75" s="160">
        <f aca="true" t="shared" si="27" ref="I75:Q75">I76</f>
        <v>42647</v>
      </c>
      <c r="J75" s="160">
        <f t="shared" si="27"/>
        <v>42647</v>
      </c>
      <c r="K75" s="160">
        <f t="shared" si="27"/>
        <v>0</v>
      </c>
      <c r="L75" s="160">
        <f t="shared" si="27"/>
        <v>0</v>
      </c>
      <c r="M75" s="160">
        <f t="shared" si="27"/>
        <v>42646</v>
      </c>
      <c r="N75" s="160">
        <f t="shared" si="27"/>
        <v>42646</v>
      </c>
      <c r="O75" s="160">
        <f t="shared" si="27"/>
        <v>42646</v>
      </c>
      <c r="P75" s="160">
        <f t="shared" si="27"/>
        <v>0</v>
      </c>
      <c r="Q75" s="160">
        <f t="shared" si="27"/>
        <v>0</v>
      </c>
      <c r="R75" s="152">
        <f t="shared" si="2"/>
        <v>99.99765516917954</v>
      </c>
    </row>
    <row r="76" spans="1:18" ht="38.25">
      <c r="A76" s="175"/>
      <c r="B76" s="138" t="s">
        <v>466</v>
      </c>
      <c r="C76" s="137" t="s">
        <v>400</v>
      </c>
      <c r="D76" s="168" t="s">
        <v>392</v>
      </c>
      <c r="E76" s="168" t="s">
        <v>469</v>
      </c>
      <c r="F76" s="168" t="s">
        <v>467</v>
      </c>
      <c r="G76" s="160">
        <v>42647</v>
      </c>
      <c r="H76" s="160">
        <f>I76+L76</f>
        <v>42647</v>
      </c>
      <c r="I76" s="159">
        <f>SUM(J76:K76)</f>
        <v>42647</v>
      </c>
      <c r="J76" s="160">
        <v>42647</v>
      </c>
      <c r="K76" s="159"/>
      <c r="L76" s="160"/>
      <c r="M76" s="160">
        <f>N76+Q76</f>
        <v>42646</v>
      </c>
      <c r="N76" s="159">
        <f>SUM(O76:P76)</f>
        <v>42646</v>
      </c>
      <c r="O76" s="160">
        <v>42646</v>
      </c>
      <c r="P76" s="159"/>
      <c r="Q76" s="160"/>
      <c r="R76" s="152">
        <f t="shared" si="2"/>
        <v>99.99765516917954</v>
      </c>
    </row>
    <row r="77" spans="1:18" ht="25.5">
      <c r="A77" s="175"/>
      <c r="B77" s="138" t="s">
        <v>470</v>
      </c>
      <c r="C77" s="137" t="s">
        <v>400</v>
      </c>
      <c r="D77" s="168" t="s">
        <v>392</v>
      </c>
      <c r="E77" s="168" t="s">
        <v>471</v>
      </c>
      <c r="F77" s="168"/>
      <c r="G77" s="160">
        <f>G78</f>
        <v>17703</v>
      </c>
      <c r="H77" s="160">
        <f>H78</f>
        <v>17703</v>
      </c>
      <c r="I77" s="160">
        <f aca="true" t="shared" si="28" ref="I77:Q83">I78</f>
        <v>17703</v>
      </c>
      <c r="J77" s="160">
        <f t="shared" si="28"/>
        <v>17703</v>
      </c>
      <c r="K77" s="160">
        <f t="shared" si="28"/>
        <v>0</v>
      </c>
      <c r="L77" s="160">
        <f t="shared" si="28"/>
        <v>0</v>
      </c>
      <c r="M77" s="160">
        <f t="shared" si="28"/>
        <v>15861</v>
      </c>
      <c r="N77" s="160">
        <f t="shared" si="28"/>
        <v>15861</v>
      </c>
      <c r="O77" s="160">
        <f t="shared" si="28"/>
        <v>15861</v>
      </c>
      <c r="P77" s="160">
        <f t="shared" si="28"/>
        <v>0</v>
      </c>
      <c r="Q77" s="160">
        <f t="shared" si="28"/>
        <v>0</v>
      </c>
      <c r="R77" s="152">
        <f t="shared" si="2"/>
        <v>89.59498390103371</v>
      </c>
    </row>
    <row r="78" spans="1:18" ht="38.25">
      <c r="A78" s="175"/>
      <c r="B78" s="138" t="s">
        <v>466</v>
      </c>
      <c r="C78" s="137" t="s">
        <v>400</v>
      </c>
      <c r="D78" s="168" t="s">
        <v>392</v>
      </c>
      <c r="E78" s="168" t="s">
        <v>471</v>
      </c>
      <c r="F78" s="168" t="s">
        <v>467</v>
      </c>
      <c r="G78" s="160">
        <v>17703</v>
      </c>
      <c r="H78" s="160">
        <f>I78+L78</f>
        <v>17703</v>
      </c>
      <c r="I78" s="159">
        <f>SUM(J78:K78)</f>
        <v>17703</v>
      </c>
      <c r="J78" s="160">
        <v>17703</v>
      </c>
      <c r="K78" s="159"/>
      <c r="L78" s="160"/>
      <c r="M78" s="160">
        <f>N78+Q78</f>
        <v>15861</v>
      </c>
      <c r="N78" s="159">
        <f>SUM(O78:P78)</f>
        <v>15861</v>
      </c>
      <c r="O78" s="160">
        <v>15861</v>
      </c>
      <c r="P78" s="159"/>
      <c r="Q78" s="160"/>
      <c r="R78" s="152">
        <f t="shared" si="2"/>
        <v>89.59498390103371</v>
      </c>
    </row>
    <row r="79" spans="1:18" ht="14.25">
      <c r="A79" s="175"/>
      <c r="B79" s="138" t="s">
        <v>472</v>
      </c>
      <c r="C79" s="137" t="s">
        <v>400</v>
      </c>
      <c r="D79" s="168" t="s">
        <v>392</v>
      </c>
      <c r="E79" s="168" t="s">
        <v>473</v>
      </c>
      <c r="F79" s="168"/>
      <c r="G79" s="160">
        <f>G80</f>
        <v>87</v>
      </c>
      <c r="H79" s="160">
        <f>H80</f>
        <v>87</v>
      </c>
      <c r="I79" s="160">
        <f t="shared" si="28"/>
        <v>87</v>
      </c>
      <c r="J79" s="160">
        <f t="shared" si="28"/>
        <v>87</v>
      </c>
      <c r="K79" s="160">
        <f t="shared" si="28"/>
        <v>0</v>
      </c>
      <c r="L79" s="160">
        <f t="shared" si="28"/>
        <v>0</v>
      </c>
      <c r="M79" s="160">
        <f t="shared" si="28"/>
        <v>87</v>
      </c>
      <c r="N79" s="160">
        <f t="shared" si="28"/>
        <v>87</v>
      </c>
      <c r="O79" s="160">
        <f t="shared" si="28"/>
        <v>87</v>
      </c>
      <c r="P79" s="160">
        <f t="shared" si="28"/>
        <v>0</v>
      </c>
      <c r="Q79" s="160">
        <f t="shared" si="28"/>
        <v>0</v>
      </c>
      <c r="R79" s="152">
        <f t="shared" si="2"/>
        <v>100</v>
      </c>
    </row>
    <row r="80" spans="1:18" ht="38.25">
      <c r="A80" s="175"/>
      <c r="B80" s="138" t="s">
        <v>466</v>
      </c>
      <c r="C80" s="137" t="s">
        <v>400</v>
      </c>
      <c r="D80" s="168" t="s">
        <v>392</v>
      </c>
      <c r="E80" s="168" t="s">
        <v>473</v>
      </c>
      <c r="F80" s="168" t="s">
        <v>467</v>
      </c>
      <c r="G80" s="160">
        <v>87</v>
      </c>
      <c r="H80" s="160">
        <f>I80+L80</f>
        <v>87</v>
      </c>
      <c r="I80" s="159">
        <f>SUM(J80:K80)</f>
        <v>87</v>
      </c>
      <c r="J80" s="160">
        <v>87</v>
      </c>
      <c r="K80" s="159"/>
      <c r="L80" s="160"/>
      <c r="M80" s="160">
        <f>N80+Q80</f>
        <v>87</v>
      </c>
      <c r="N80" s="159">
        <f>SUM(O80:P80)</f>
        <v>87</v>
      </c>
      <c r="O80" s="160">
        <v>87</v>
      </c>
      <c r="P80" s="159"/>
      <c r="Q80" s="160"/>
      <c r="R80" s="152">
        <f t="shared" si="2"/>
        <v>100</v>
      </c>
    </row>
    <row r="81" spans="1:18" ht="14.25">
      <c r="A81" s="175"/>
      <c r="B81" s="138" t="s">
        <v>474</v>
      </c>
      <c r="C81" s="137" t="s">
        <v>400</v>
      </c>
      <c r="D81" s="168" t="s">
        <v>392</v>
      </c>
      <c r="E81" s="168" t="s">
        <v>475</v>
      </c>
      <c r="F81" s="168"/>
      <c r="G81" s="160">
        <f>G82</f>
        <v>447</v>
      </c>
      <c r="H81" s="160">
        <f>H82</f>
        <v>447</v>
      </c>
      <c r="I81" s="160">
        <f t="shared" si="28"/>
        <v>447</v>
      </c>
      <c r="J81" s="160">
        <f t="shared" si="28"/>
        <v>447</v>
      </c>
      <c r="K81" s="160">
        <f t="shared" si="28"/>
        <v>0</v>
      </c>
      <c r="L81" s="160">
        <f t="shared" si="28"/>
        <v>0</v>
      </c>
      <c r="M81" s="160">
        <f t="shared" si="28"/>
        <v>275</v>
      </c>
      <c r="N81" s="160">
        <f t="shared" si="28"/>
        <v>275</v>
      </c>
      <c r="O81" s="160">
        <f t="shared" si="28"/>
        <v>275</v>
      </c>
      <c r="P81" s="160">
        <f t="shared" si="28"/>
        <v>0</v>
      </c>
      <c r="Q81" s="160">
        <f t="shared" si="28"/>
        <v>0</v>
      </c>
      <c r="R81" s="152">
        <f t="shared" si="2"/>
        <v>61.521252796420576</v>
      </c>
    </row>
    <row r="82" spans="1:18" ht="38.25">
      <c r="A82" s="175"/>
      <c r="B82" s="138" t="s">
        <v>466</v>
      </c>
      <c r="C82" s="137" t="s">
        <v>400</v>
      </c>
      <c r="D82" s="168" t="s">
        <v>392</v>
      </c>
      <c r="E82" s="168" t="s">
        <v>475</v>
      </c>
      <c r="F82" s="168" t="s">
        <v>467</v>
      </c>
      <c r="G82" s="160">
        <v>447</v>
      </c>
      <c r="H82" s="160">
        <f>I82+L82</f>
        <v>447</v>
      </c>
      <c r="I82" s="159">
        <f>SUM(J82:K82)</f>
        <v>447</v>
      </c>
      <c r="J82" s="160">
        <v>447</v>
      </c>
      <c r="K82" s="159"/>
      <c r="L82" s="160"/>
      <c r="M82" s="160">
        <f>N82+Q82</f>
        <v>275</v>
      </c>
      <c r="N82" s="159">
        <f>SUM(O82:P82)</f>
        <v>275</v>
      </c>
      <c r="O82" s="160">
        <v>275</v>
      </c>
      <c r="P82" s="159"/>
      <c r="Q82" s="160"/>
      <c r="R82" s="152">
        <f t="shared" si="2"/>
        <v>61.521252796420576</v>
      </c>
    </row>
    <row r="83" spans="1:18" ht="25.5">
      <c r="A83" s="175"/>
      <c r="B83" s="138" t="s">
        <v>476</v>
      </c>
      <c r="C83" s="137" t="s">
        <v>400</v>
      </c>
      <c r="D83" s="168" t="s">
        <v>392</v>
      </c>
      <c r="E83" s="168" t="s">
        <v>477</v>
      </c>
      <c r="F83" s="168"/>
      <c r="G83" s="160">
        <f>G84</f>
        <v>1100</v>
      </c>
      <c r="H83" s="160">
        <f>H84</f>
        <v>1100</v>
      </c>
      <c r="I83" s="160">
        <f t="shared" si="28"/>
        <v>1100</v>
      </c>
      <c r="J83" s="160">
        <f t="shared" si="28"/>
        <v>1100</v>
      </c>
      <c r="K83" s="160">
        <f t="shared" si="28"/>
        <v>0</v>
      </c>
      <c r="L83" s="160">
        <f t="shared" si="28"/>
        <v>0</v>
      </c>
      <c r="M83" s="160">
        <f t="shared" si="28"/>
        <v>1053</v>
      </c>
      <c r="N83" s="160">
        <f t="shared" si="28"/>
        <v>1053</v>
      </c>
      <c r="O83" s="160">
        <f t="shared" si="28"/>
        <v>1053</v>
      </c>
      <c r="P83" s="160">
        <f t="shared" si="28"/>
        <v>0</v>
      </c>
      <c r="Q83" s="160">
        <f t="shared" si="28"/>
        <v>0</v>
      </c>
      <c r="R83" s="152">
        <f t="shared" si="2"/>
        <v>95.72727272727273</v>
      </c>
    </row>
    <row r="84" spans="1:18" ht="38.25">
      <c r="A84" s="175"/>
      <c r="B84" s="138" t="s">
        <v>466</v>
      </c>
      <c r="C84" s="137" t="s">
        <v>400</v>
      </c>
      <c r="D84" s="168" t="s">
        <v>392</v>
      </c>
      <c r="E84" s="168" t="s">
        <v>477</v>
      </c>
      <c r="F84" s="168" t="s">
        <v>467</v>
      </c>
      <c r="G84" s="160">
        <v>1100</v>
      </c>
      <c r="H84" s="160">
        <f>I84+L84</f>
        <v>1100</v>
      </c>
      <c r="I84" s="159">
        <f>SUM(J84:K84)</f>
        <v>1100</v>
      </c>
      <c r="J84" s="160">
        <v>1100</v>
      </c>
      <c r="K84" s="159"/>
      <c r="L84" s="160"/>
      <c r="M84" s="160">
        <f>N84+Q84</f>
        <v>1053</v>
      </c>
      <c r="N84" s="159">
        <f>SUM(O84:P84)</f>
        <v>1053</v>
      </c>
      <c r="O84" s="160">
        <v>1053</v>
      </c>
      <c r="P84" s="159"/>
      <c r="Q84" s="160"/>
      <c r="R84" s="152">
        <f t="shared" si="2"/>
        <v>95.72727272727273</v>
      </c>
    </row>
    <row r="85" spans="1:18" ht="38.25">
      <c r="A85" s="169"/>
      <c r="B85" s="154" t="s">
        <v>480</v>
      </c>
      <c r="C85" s="170" t="s">
        <v>400</v>
      </c>
      <c r="D85" s="171" t="s">
        <v>481</v>
      </c>
      <c r="E85" s="171"/>
      <c r="F85" s="171"/>
      <c r="G85" s="172">
        <f>G86+G89</f>
        <v>2203</v>
      </c>
      <c r="H85" s="172">
        <f aca="true" t="shared" si="29" ref="H85:Q85">H86+H89</f>
        <v>2203</v>
      </c>
      <c r="I85" s="172">
        <f t="shared" si="29"/>
        <v>2203</v>
      </c>
      <c r="J85" s="172">
        <f t="shared" si="29"/>
        <v>2203</v>
      </c>
      <c r="K85" s="172">
        <f t="shared" si="29"/>
        <v>0</v>
      </c>
      <c r="L85" s="172">
        <f t="shared" si="29"/>
        <v>0</v>
      </c>
      <c r="M85" s="172">
        <f t="shared" si="29"/>
        <v>1808</v>
      </c>
      <c r="N85" s="172">
        <f t="shared" si="29"/>
        <v>1808</v>
      </c>
      <c r="O85" s="172">
        <f t="shared" si="29"/>
        <v>1808</v>
      </c>
      <c r="P85" s="172">
        <f t="shared" si="29"/>
        <v>0</v>
      </c>
      <c r="Q85" s="172">
        <f t="shared" si="29"/>
        <v>0</v>
      </c>
      <c r="R85" s="152">
        <f t="shared" si="2"/>
        <v>82.06990467544257</v>
      </c>
    </row>
    <row r="86" spans="1:18" ht="38.25">
      <c r="A86" s="169"/>
      <c r="B86" s="138" t="s">
        <v>416</v>
      </c>
      <c r="C86" s="158" t="s">
        <v>400</v>
      </c>
      <c r="D86" s="158" t="s">
        <v>481</v>
      </c>
      <c r="E86" s="158" t="s">
        <v>394</v>
      </c>
      <c r="F86" s="171"/>
      <c r="G86" s="165">
        <f>G87</f>
        <v>1727</v>
      </c>
      <c r="H86" s="165">
        <f>H87</f>
        <v>1727</v>
      </c>
      <c r="I86" s="165">
        <f aca="true" t="shared" si="30" ref="I86:Q89">I87</f>
        <v>1727</v>
      </c>
      <c r="J86" s="165">
        <f t="shared" si="30"/>
        <v>1727</v>
      </c>
      <c r="K86" s="165">
        <f t="shared" si="30"/>
        <v>0</v>
      </c>
      <c r="L86" s="165">
        <f t="shared" si="30"/>
        <v>0</v>
      </c>
      <c r="M86" s="165">
        <f t="shared" si="30"/>
        <v>1716</v>
      </c>
      <c r="N86" s="165">
        <f t="shared" si="30"/>
        <v>1716</v>
      </c>
      <c r="O86" s="165">
        <f t="shared" si="30"/>
        <v>1716</v>
      </c>
      <c r="P86" s="165">
        <f t="shared" si="30"/>
        <v>0</v>
      </c>
      <c r="Q86" s="165">
        <f t="shared" si="30"/>
        <v>0</v>
      </c>
      <c r="R86" s="152">
        <f t="shared" si="2"/>
        <v>99.36305732484077</v>
      </c>
    </row>
    <row r="87" spans="1:18" ht="14.25">
      <c r="A87" s="169"/>
      <c r="B87" s="138" t="s">
        <v>402</v>
      </c>
      <c r="C87" s="158" t="s">
        <v>400</v>
      </c>
      <c r="D87" s="158" t="s">
        <v>481</v>
      </c>
      <c r="E87" s="158" t="s">
        <v>403</v>
      </c>
      <c r="F87" s="171"/>
      <c r="G87" s="165">
        <f>G88</f>
        <v>1727</v>
      </c>
      <c r="H87" s="165">
        <f>H88</f>
        <v>1727</v>
      </c>
      <c r="I87" s="165">
        <f t="shared" si="30"/>
        <v>1727</v>
      </c>
      <c r="J87" s="165">
        <f t="shared" si="30"/>
        <v>1727</v>
      </c>
      <c r="K87" s="165">
        <f t="shared" si="30"/>
        <v>0</v>
      </c>
      <c r="L87" s="165">
        <f t="shared" si="30"/>
        <v>0</v>
      </c>
      <c r="M87" s="165">
        <f t="shared" si="30"/>
        <v>1716</v>
      </c>
      <c r="N87" s="165">
        <f t="shared" si="30"/>
        <v>1716</v>
      </c>
      <c r="O87" s="165">
        <f t="shared" si="30"/>
        <v>1716</v>
      </c>
      <c r="P87" s="165">
        <f t="shared" si="30"/>
        <v>0</v>
      </c>
      <c r="Q87" s="165">
        <f t="shared" si="30"/>
        <v>0</v>
      </c>
      <c r="R87" s="152">
        <f t="shared" si="2"/>
        <v>99.36305732484077</v>
      </c>
    </row>
    <row r="88" spans="1:18" ht="14.25">
      <c r="A88" s="169"/>
      <c r="B88" s="138" t="s">
        <v>397</v>
      </c>
      <c r="C88" s="158" t="s">
        <v>400</v>
      </c>
      <c r="D88" s="158" t="s">
        <v>481</v>
      </c>
      <c r="E88" s="158" t="s">
        <v>403</v>
      </c>
      <c r="F88" s="174" t="s">
        <v>398</v>
      </c>
      <c r="G88" s="160">
        <v>1727</v>
      </c>
      <c r="H88" s="160">
        <f>I88+L88</f>
        <v>1727</v>
      </c>
      <c r="I88" s="159">
        <f>SUM(J88:K88)</f>
        <v>1727</v>
      </c>
      <c r="J88" s="160">
        <v>1727</v>
      </c>
      <c r="K88" s="159"/>
      <c r="L88" s="160"/>
      <c r="M88" s="160">
        <f>N88+Q88</f>
        <v>1716</v>
      </c>
      <c r="N88" s="159">
        <f>SUM(O88:P88)</f>
        <v>1716</v>
      </c>
      <c r="O88" s="152">
        <v>1716</v>
      </c>
      <c r="P88" s="176"/>
      <c r="Q88" s="172"/>
      <c r="R88" s="152">
        <f t="shared" si="2"/>
        <v>99.36305732484077</v>
      </c>
    </row>
    <row r="89" spans="1:18" ht="38.25">
      <c r="A89" s="169"/>
      <c r="B89" s="138" t="s">
        <v>482</v>
      </c>
      <c r="C89" s="158" t="s">
        <v>400</v>
      </c>
      <c r="D89" s="158" t="s">
        <v>481</v>
      </c>
      <c r="E89" s="158" t="s">
        <v>483</v>
      </c>
      <c r="F89" s="171"/>
      <c r="G89" s="165">
        <f>G90</f>
        <v>476</v>
      </c>
      <c r="H89" s="165">
        <f>H90</f>
        <v>476</v>
      </c>
      <c r="I89" s="165">
        <f t="shared" si="30"/>
        <v>476</v>
      </c>
      <c r="J89" s="165">
        <f t="shared" si="30"/>
        <v>476</v>
      </c>
      <c r="K89" s="165">
        <f t="shared" si="30"/>
        <v>0</v>
      </c>
      <c r="L89" s="165">
        <f t="shared" si="30"/>
        <v>0</v>
      </c>
      <c r="M89" s="165">
        <f t="shared" si="30"/>
        <v>92</v>
      </c>
      <c r="N89" s="165">
        <f t="shared" si="30"/>
        <v>92</v>
      </c>
      <c r="O89" s="165">
        <f t="shared" si="30"/>
        <v>92</v>
      </c>
      <c r="P89" s="165">
        <f t="shared" si="30"/>
        <v>0</v>
      </c>
      <c r="Q89" s="165">
        <f t="shared" si="30"/>
        <v>0</v>
      </c>
      <c r="R89" s="152">
        <f>M89/H89*100</f>
        <v>19.327731092436977</v>
      </c>
    </row>
    <row r="90" spans="1:18" ht="38.25">
      <c r="A90" s="169"/>
      <c r="B90" s="138" t="s">
        <v>466</v>
      </c>
      <c r="C90" s="158" t="s">
        <v>400</v>
      </c>
      <c r="D90" s="158" t="s">
        <v>481</v>
      </c>
      <c r="E90" s="158" t="s">
        <v>483</v>
      </c>
      <c r="F90" s="174" t="s">
        <v>467</v>
      </c>
      <c r="G90" s="160">
        <v>476</v>
      </c>
      <c r="H90" s="160">
        <f>I90+L90</f>
        <v>476</v>
      </c>
      <c r="I90" s="159">
        <f>SUM(J90:K90)</f>
        <v>476</v>
      </c>
      <c r="J90" s="160">
        <v>476</v>
      </c>
      <c r="K90" s="159"/>
      <c r="L90" s="160"/>
      <c r="M90" s="160">
        <f>N90+Q90</f>
        <v>92</v>
      </c>
      <c r="N90" s="159">
        <f>SUM(O90:P90)</f>
        <v>92</v>
      </c>
      <c r="O90" s="152">
        <v>92</v>
      </c>
      <c r="P90" s="176"/>
      <c r="Q90" s="172"/>
      <c r="R90" s="152">
        <f>M90/H90*100</f>
        <v>19.327731092436977</v>
      </c>
    </row>
    <row r="91" spans="1:18" ht="25.5">
      <c r="A91" s="169"/>
      <c r="B91" s="154" t="s">
        <v>484</v>
      </c>
      <c r="C91" s="170" t="s">
        <v>400</v>
      </c>
      <c r="D91" s="171" t="s">
        <v>433</v>
      </c>
      <c r="E91" s="171"/>
      <c r="F91" s="171"/>
      <c r="G91" s="177">
        <f aca="true" t="shared" si="31" ref="G91:L92">G92</f>
        <v>1636.1</v>
      </c>
      <c r="H91" s="177">
        <f t="shared" si="31"/>
        <v>1636.1</v>
      </c>
      <c r="I91" s="177">
        <f t="shared" si="31"/>
        <v>0</v>
      </c>
      <c r="J91" s="177">
        <f t="shared" si="31"/>
        <v>0</v>
      </c>
      <c r="K91" s="177">
        <f t="shared" si="31"/>
        <v>0</v>
      </c>
      <c r="L91" s="167">
        <f t="shared" si="31"/>
        <v>1636.1</v>
      </c>
      <c r="M91" s="159"/>
      <c r="N91" s="159"/>
      <c r="O91" s="152"/>
      <c r="P91" s="176"/>
      <c r="Q91" s="172"/>
      <c r="R91" s="152">
        <f>M91/H91*100</f>
        <v>0</v>
      </c>
    </row>
    <row r="92" spans="1:18" ht="25.5">
      <c r="A92" s="169"/>
      <c r="B92" s="138" t="s">
        <v>485</v>
      </c>
      <c r="C92" s="158" t="s">
        <v>400</v>
      </c>
      <c r="D92" s="158" t="s">
        <v>433</v>
      </c>
      <c r="E92" s="158" t="s">
        <v>486</v>
      </c>
      <c r="F92" s="171"/>
      <c r="G92" s="166">
        <f t="shared" si="31"/>
        <v>1636.1</v>
      </c>
      <c r="H92" s="166">
        <f t="shared" si="31"/>
        <v>1636.1</v>
      </c>
      <c r="I92" s="166">
        <f t="shared" si="31"/>
        <v>0</v>
      </c>
      <c r="J92" s="166">
        <f t="shared" si="31"/>
        <v>0</v>
      </c>
      <c r="K92" s="166">
        <f t="shared" si="31"/>
        <v>0</v>
      </c>
      <c r="L92" s="167">
        <f t="shared" si="31"/>
        <v>1636.1</v>
      </c>
      <c r="M92" s="159"/>
      <c r="N92" s="159"/>
      <c r="O92" s="152"/>
      <c r="P92" s="176"/>
      <c r="Q92" s="172">
        <v>0</v>
      </c>
      <c r="R92" s="152">
        <f>M92/H92*100</f>
        <v>0</v>
      </c>
    </row>
    <row r="93" spans="1:18" ht="14.25">
      <c r="A93" s="169"/>
      <c r="B93" s="138" t="s">
        <v>447</v>
      </c>
      <c r="C93" s="158" t="s">
        <v>400</v>
      </c>
      <c r="D93" s="158" t="s">
        <v>433</v>
      </c>
      <c r="E93" s="158" t="s">
        <v>486</v>
      </c>
      <c r="F93" s="174" t="s">
        <v>448</v>
      </c>
      <c r="G93" s="166">
        <v>1636.1</v>
      </c>
      <c r="H93" s="166">
        <f>I93+L93</f>
        <v>1636.1</v>
      </c>
      <c r="I93" s="159">
        <f>J93+K93</f>
        <v>0</v>
      </c>
      <c r="J93" s="160"/>
      <c r="K93" s="159"/>
      <c r="L93" s="166">
        <v>1636.1</v>
      </c>
      <c r="M93" s="160"/>
      <c r="N93" s="159"/>
      <c r="O93" s="152"/>
      <c r="P93" s="176"/>
      <c r="Q93" s="172"/>
      <c r="R93" s="152">
        <f>M93/H93*100</f>
        <v>0</v>
      </c>
    </row>
    <row r="94" spans="1:18" ht="14.25">
      <c r="A94" s="147" t="s">
        <v>487</v>
      </c>
      <c r="B94" s="148" t="s">
        <v>488</v>
      </c>
      <c r="C94" s="149" t="s">
        <v>409</v>
      </c>
      <c r="D94" s="149" t="s">
        <v>388</v>
      </c>
      <c r="E94" s="149" t="s">
        <v>389</v>
      </c>
      <c r="F94" s="149" t="s">
        <v>390</v>
      </c>
      <c r="G94" s="150">
        <f aca="true" t="shared" si="32" ref="G94:Q94">G95+G102+G106+G99</f>
        <v>33062.4</v>
      </c>
      <c r="H94" s="150">
        <f t="shared" si="32"/>
        <v>33062.4</v>
      </c>
      <c r="I94" s="150">
        <f t="shared" si="32"/>
        <v>31477</v>
      </c>
      <c r="J94" s="150">
        <f t="shared" si="32"/>
        <v>31477</v>
      </c>
      <c r="K94" s="150">
        <f t="shared" si="32"/>
        <v>0</v>
      </c>
      <c r="L94" s="150">
        <f t="shared" si="32"/>
        <v>1585.4</v>
      </c>
      <c r="M94" s="151">
        <f t="shared" si="32"/>
        <v>29196</v>
      </c>
      <c r="N94" s="151">
        <f t="shared" si="32"/>
        <v>28022</v>
      </c>
      <c r="O94" s="151">
        <f t="shared" si="32"/>
        <v>28022</v>
      </c>
      <c r="P94" s="151">
        <f t="shared" si="32"/>
        <v>0</v>
      </c>
      <c r="Q94" s="151">
        <f t="shared" si="32"/>
        <v>1174</v>
      </c>
      <c r="R94" s="152">
        <f t="shared" si="2"/>
        <v>88.30574912891986</v>
      </c>
    </row>
    <row r="95" spans="1:18" ht="14.25">
      <c r="A95" s="147"/>
      <c r="B95" s="154" t="s">
        <v>489</v>
      </c>
      <c r="C95" s="178" t="s">
        <v>409</v>
      </c>
      <c r="D95" s="178" t="s">
        <v>387</v>
      </c>
      <c r="E95" s="178"/>
      <c r="F95" s="149"/>
      <c r="G95" s="172">
        <f aca="true" t="shared" si="33" ref="G95:Q97">G96</f>
        <v>6534</v>
      </c>
      <c r="H95" s="172">
        <f t="shared" si="33"/>
        <v>6534</v>
      </c>
      <c r="I95" s="172">
        <f t="shared" si="33"/>
        <v>6534</v>
      </c>
      <c r="J95" s="172">
        <f t="shared" si="33"/>
        <v>6534</v>
      </c>
      <c r="K95" s="172">
        <f t="shared" si="33"/>
        <v>0</v>
      </c>
      <c r="L95" s="172">
        <f t="shared" si="33"/>
        <v>0</v>
      </c>
      <c r="M95" s="172">
        <f t="shared" si="33"/>
        <v>6500</v>
      </c>
      <c r="N95" s="172">
        <f t="shared" si="33"/>
        <v>6500</v>
      </c>
      <c r="O95" s="172">
        <f t="shared" si="33"/>
        <v>6500</v>
      </c>
      <c r="P95" s="172">
        <f t="shared" si="33"/>
        <v>0</v>
      </c>
      <c r="Q95" s="172">
        <f t="shared" si="33"/>
        <v>0</v>
      </c>
      <c r="R95" s="152">
        <f t="shared" si="2"/>
        <v>99.47964493419039</v>
      </c>
    </row>
    <row r="96" spans="1:18" ht="38.25">
      <c r="A96" s="147"/>
      <c r="B96" s="138" t="s">
        <v>416</v>
      </c>
      <c r="C96" s="158" t="s">
        <v>409</v>
      </c>
      <c r="D96" s="158" t="s">
        <v>387</v>
      </c>
      <c r="E96" s="158" t="s">
        <v>394</v>
      </c>
      <c r="F96" s="158"/>
      <c r="G96" s="160">
        <f t="shared" si="33"/>
        <v>6534</v>
      </c>
      <c r="H96" s="160">
        <f t="shared" si="33"/>
        <v>6534</v>
      </c>
      <c r="I96" s="160">
        <f t="shared" si="33"/>
        <v>6534</v>
      </c>
      <c r="J96" s="160">
        <f t="shared" si="33"/>
        <v>6534</v>
      </c>
      <c r="K96" s="160">
        <f t="shared" si="33"/>
        <v>0</v>
      </c>
      <c r="L96" s="160">
        <f t="shared" si="33"/>
        <v>0</v>
      </c>
      <c r="M96" s="160">
        <f t="shared" si="33"/>
        <v>6500</v>
      </c>
      <c r="N96" s="160">
        <f t="shared" si="33"/>
        <v>6500</v>
      </c>
      <c r="O96" s="160">
        <f t="shared" si="33"/>
        <v>6500</v>
      </c>
      <c r="P96" s="160">
        <f t="shared" si="33"/>
        <v>0</v>
      </c>
      <c r="Q96" s="160">
        <f t="shared" si="33"/>
        <v>0</v>
      </c>
      <c r="R96" s="152">
        <f t="shared" si="2"/>
        <v>99.47964493419039</v>
      </c>
    </row>
    <row r="97" spans="1:18" ht="14.25">
      <c r="A97" s="147"/>
      <c r="B97" s="138" t="s">
        <v>402</v>
      </c>
      <c r="C97" s="158" t="s">
        <v>409</v>
      </c>
      <c r="D97" s="158" t="s">
        <v>387</v>
      </c>
      <c r="E97" s="158" t="s">
        <v>403</v>
      </c>
      <c r="F97" s="158"/>
      <c r="G97" s="160">
        <f t="shared" si="33"/>
        <v>6534</v>
      </c>
      <c r="H97" s="160">
        <f t="shared" si="33"/>
        <v>6534</v>
      </c>
      <c r="I97" s="160">
        <f t="shared" si="33"/>
        <v>6534</v>
      </c>
      <c r="J97" s="160">
        <f t="shared" si="33"/>
        <v>6534</v>
      </c>
      <c r="K97" s="160">
        <f t="shared" si="33"/>
        <v>0</v>
      </c>
      <c r="L97" s="160">
        <f t="shared" si="33"/>
        <v>0</v>
      </c>
      <c r="M97" s="160">
        <f t="shared" si="33"/>
        <v>6500</v>
      </c>
      <c r="N97" s="160">
        <f t="shared" si="33"/>
        <v>6500</v>
      </c>
      <c r="O97" s="160">
        <f t="shared" si="33"/>
        <v>6500</v>
      </c>
      <c r="P97" s="160">
        <f t="shared" si="33"/>
        <v>0</v>
      </c>
      <c r="Q97" s="160">
        <f t="shared" si="33"/>
        <v>0</v>
      </c>
      <c r="R97" s="152">
        <f t="shared" si="2"/>
        <v>99.47964493419039</v>
      </c>
    </row>
    <row r="98" spans="1:18" ht="14.25">
      <c r="A98" s="147"/>
      <c r="B98" s="138" t="s">
        <v>397</v>
      </c>
      <c r="C98" s="158" t="s">
        <v>409</v>
      </c>
      <c r="D98" s="158" t="s">
        <v>387</v>
      </c>
      <c r="E98" s="158" t="s">
        <v>403</v>
      </c>
      <c r="F98" s="158" t="s">
        <v>398</v>
      </c>
      <c r="G98" s="160">
        <v>6534</v>
      </c>
      <c r="H98" s="160">
        <f>I98+L98</f>
        <v>6534</v>
      </c>
      <c r="I98" s="159">
        <f>SUM(J98:K98)</f>
        <v>6534</v>
      </c>
      <c r="J98" s="160">
        <v>6534</v>
      </c>
      <c r="K98" s="159"/>
      <c r="L98" s="160"/>
      <c r="M98" s="160">
        <f>N98+Q98</f>
        <v>6500</v>
      </c>
      <c r="N98" s="159">
        <f>SUM(O98:P98)</f>
        <v>6500</v>
      </c>
      <c r="O98" s="152">
        <v>6500</v>
      </c>
      <c r="P98" s="151"/>
      <c r="Q98" s="151"/>
      <c r="R98" s="152">
        <f t="shared" si="2"/>
        <v>99.47964493419039</v>
      </c>
    </row>
    <row r="99" spans="1:18" ht="14.25">
      <c r="A99" s="147"/>
      <c r="B99" s="202" t="s">
        <v>712</v>
      </c>
      <c r="C99" s="178" t="s">
        <v>409</v>
      </c>
      <c r="D99" s="178" t="s">
        <v>411</v>
      </c>
      <c r="E99" s="158"/>
      <c r="F99" s="158"/>
      <c r="G99" s="172">
        <f aca="true" t="shared" si="34" ref="G99:M100">G100</f>
        <v>158</v>
      </c>
      <c r="H99" s="172">
        <f t="shared" si="34"/>
        <v>158</v>
      </c>
      <c r="I99" s="172">
        <f t="shared" si="34"/>
        <v>0</v>
      </c>
      <c r="J99" s="172">
        <f t="shared" si="34"/>
        <v>0</v>
      </c>
      <c r="K99" s="172">
        <f t="shared" si="34"/>
        <v>0</v>
      </c>
      <c r="L99" s="172">
        <f t="shared" si="34"/>
        <v>158</v>
      </c>
      <c r="M99" s="156">
        <f t="shared" si="34"/>
        <v>145</v>
      </c>
      <c r="N99" s="156">
        <f aca="true" t="shared" si="35" ref="N99:P100">N100</f>
        <v>0</v>
      </c>
      <c r="O99" s="156">
        <f t="shared" si="35"/>
        <v>0</v>
      </c>
      <c r="P99" s="156">
        <f t="shared" si="35"/>
        <v>0</v>
      </c>
      <c r="Q99" s="156">
        <f>Q100</f>
        <v>145</v>
      </c>
      <c r="R99" s="152">
        <f t="shared" si="2"/>
        <v>91.77215189873418</v>
      </c>
    </row>
    <row r="100" spans="1:18" ht="25.5">
      <c r="A100" s="147"/>
      <c r="B100" s="162" t="s">
        <v>713</v>
      </c>
      <c r="C100" s="158" t="s">
        <v>409</v>
      </c>
      <c r="D100" s="158" t="s">
        <v>411</v>
      </c>
      <c r="E100" s="158" t="s">
        <v>704</v>
      </c>
      <c r="F100" s="171"/>
      <c r="G100" s="160">
        <f t="shared" si="34"/>
        <v>158</v>
      </c>
      <c r="H100" s="160">
        <f t="shared" si="34"/>
        <v>158</v>
      </c>
      <c r="I100" s="160">
        <f t="shared" si="34"/>
        <v>0</v>
      </c>
      <c r="J100" s="160">
        <f t="shared" si="34"/>
        <v>0</v>
      </c>
      <c r="K100" s="160">
        <f t="shared" si="34"/>
        <v>0</v>
      </c>
      <c r="L100" s="159">
        <f t="shared" si="34"/>
        <v>158</v>
      </c>
      <c r="M100" s="152">
        <f t="shared" si="34"/>
        <v>145</v>
      </c>
      <c r="N100" s="152">
        <f t="shared" si="35"/>
        <v>0</v>
      </c>
      <c r="O100" s="152">
        <f t="shared" si="35"/>
        <v>0</v>
      </c>
      <c r="P100" s="152">
        <f t="shared" si="35"/>
        <v>0</v>
      </c>
      <c r="Q100" s="152">
        <f>Q101</f>
        <v>145</v>
      </c>
      <c r="R100" s="152">
        <f t="shared" si="2"/>
        <v>91.77215189873418</v>
      </c>
    </row>
    <row r="101" spans="1:18" ht="25.5">
      <c r="A101" s="147"/>
      <c r="B101" s="162" t="s">
        <v>714</v>
      </c>
      <c r="C101" s="158" t="s">
        <v>409</v>
      </c>
      <c r="D101" s="158" t="s">
        <v>411</v>
      </c>
      <c r="E101" s="158" t="s">
        <v>704</v>
      </c>
      <c r="F101" s="174" t="s">
        <v>705</v>
      </c>
      <c r="G101" s="160">
        <v>158</v>
      </c>
      <c r="H101" s="160">
        <f>I101+L101</f>
        <v>158</v>
      </c>
      <c r="I101" s="159">
        <f>J101+K101</f>
        <v>0</v>
      </c>
      <c r="J101" s="160"/>
      <c r="K101" s="159"/>
      <c r="L101" s="160">
        <v>158</v>
      </c>
      <c r="M101" s="160">
        <f>N101+Q101</f>
        <v>145</v>
      </c>
      <c r="N101" s="159">
        <f>SUM(O101:P101)</f>
        <v>0</v>
      </c>
      <c r="O101" s="152"/>
      <c r="P101" s="151"/>
      <c r="Q101" s="152">
        <v>145</v>
      </c>
      <c r="R101" s="152">
        <f t="shared" si="2"/>
        <v>91.77215189873418</v>
      </c>
    </row>
    <row r="102" spans="1:18" ht="14.25">
      <c r="A102" s="179"/>
      <c r="B102" s="154" t="s">
        <v>490</v>
      </c>
      <c r="C102" s="178" t="s">
        <v>409</v>
      </c>
      <c r="D102" s="178" t="s">
        <v>491</v>
      </c>
      <c r="E102" s="178"/>
      <c r="F102" s="178"/>
      <c r="G102" s="161">
        <f aca="true" t="shared" si="36" ref="G102:Q104">G103</f>
        <v>12574</v>
      </c>
      <c r="H102" s="161">
        <f t="shared" si="36"/>
        <v>12574</v>
      </c>
      <c r="I102" s="161">
        <f t="shared" si="36"/>
        <v>12574</v>
      </c>
      <c r="J102" s="161">
        <f t="shared" si="36"/>
        <v>12574</v>
      </c>
      <c r="K102" s="161">
        <f t="shared" si="36"/>
        <v>0</v>
      </c>
      <c r="L102" s="161">
        <f t="shared" si="36"/>
        <v>0</v>
      </c>
      <c r="M102" s="161">
        <f t="shared" si="36"/>
        <v>12574</v>
      </c>
      <c r="N102" s="161">
        <f t="shared" si="36"/>
        <v>12574</v>
      </c>
      <c r="O102" s="161">
        <f t="shared" si="36"/>
        <v>12574</v>
      </c>
      <c r="P102" s="161">
        <f t="shared" si="36"/>
        <v>0</v>
      </c>
      <c r="Q102" s="161">
        <f t="shared" si="36"/>
        <v>0</v>
      </c>
      <c r="R102" s="152">
        <f t="shared" si="2"/>
        <v>100</v>
      </c>
    </row>
    <row r="103" spans="1:18" ht="14.25">
      <c r="A103" s="179"/>
      <c r="B103" s="138" t="s">
        <v>492</v>
      </c>
      <c r="C103" s="180" t="s">
        <v>409</v>
      </c>
      <c r="D103" s="180" t="s">
        <v>491</v>
      </c>
      <c r="E103" s="180" t="s">
        <v>493</v>
      </c>
      <c r="F103" s="178"/>
      <c r="G103" s="165">
        <f t="shared" si="36"/>
        <v>12574</v>
      </c>
      <c r="H103" s="165">
        <f t="shared" si="36"/>
        <v>12574</v>
      </c>
      <c r="I103" s="165">
        <f t="shared" si="36"/>
        <v>12574</v>
      </c>
      <c r="J103" s="165">
        <f t="shared" si="36"/>
        <v>12574</v>
      </c>
      <c r="K103" s="165">
        <f t="shared" si="36"/>
        <v>0</v>
      </c>
      <c r="L103" s="165">
        <f t="shared" si="36"/>
        <v>0</v>
      </c>
      <c r="M103" s="165">
        <f t="shared" si="36"/>
        <v>12574</v>
      </c>
      <c r="N103" s="165">
        <f t="shared" si="36"/>
        <v>12574</v>
      </c>
      <c r="O103" s="165">
        <f t="shared" si="36"/>
        <v>12574</v>
      </c>
      <c r="P103" s="165">
        <f t="shared" si="36"/>
        <v>0</v>
      </c>
      <c r="Q103" s="165">
        <f t="shared" si="36"/>
        <v>0</v>
      </c>
      <c r="R103" s="152">
        <f t="shared" si="2"/>
        <v>100</v>
      </c>
    </row>
    <row r="104" spans="1:18" ht="25.5">
      <c r="A104" s="181"/>
      <c r="B104" s="138" t="s">
        <v>494</v>
      </c>
      <c r="C104" s="180" t="s">
        <v>409</v>
      </c>
      <c r="D104" s="180" t="s">
        <v>491</v>
      </c>
      <c r="E104" s="180" t="s">
        <v>495</v>
      </c>
      <c r="F104" s="180"/>
      <c r="G104" s="160">
        <f t="shared" si="36"/>
        <v>12574</v>
      </c>
      <c r="H104" s="160">
        <f t="shared" si="36"/>
        <v>12574</v>
      </c>
      <c r="I104" s="160">
        <f t="shared" si="36"/>
        <v>12574</v>
      </c>
      <c r="J104" s="160">
        <f t="shared" si="36"/>
        <v>12574</v>
      </c>
      <c r="K104" s="160">
        <f t="shared" si="36"/>
        <v>0</v>
      </c>
      <c r="L104" s="160">
        <f t="shared" si="36"/>
        <v>0</v>
      </c>
      <c r="M104" s="160">
        <f t="shared" si="36"/>
        <v>12574</v>
      </c>
      <c r="N104" s="160">
        <f t="shared" si="36"/>
        <v>12574</v>
      </c>
      <c r="O104" s="160">
        <f t="shared" si="36"/>
        <v>12574</v>
      </c>
      <c r="P104" s="160">
        <f t="shared" si="36"/>
        <v>0</v>
      </c>
      <c r="Q104" s="160">
        <f t="shared" si="36"/>
        <v>0</v>
      </c>
      <c r="R104" s="152">
        <f t="shared" si="2"/>
        <v>100</v>
      </c>
    </row>
    <row r="105" spans="1:18" ht="14.25">
      <c r="A105" s="181"/>
      <c r="B105" s="138" t="s">
        <v>496</v>
      </c>
      <c r="C105" s="180" t="s">
        <v>409</v>
      </c>
      <c r="D105" s="180" t="s">
        <v>491</v>
      </c>
      <c r="E105" s="180" t="s">
        <v>495</v>
      </c>
      <c r="F105" s="180" t="s">
        <v>497</v>
      </c>
      <c r="G105" s="160">
        <v>12574</v>
      </c>
      <c r="H105" s="160">
        <f>I105+L105</f>
        <v>12574</v>
      </c>
      <c r="I105" s="159">
        <f>SUM(J105:K105)</f>
        <v>12574</v>
      </c>
      <c r="J105" s="160">
        <v>12574</v>
      </c>
      <c r="K105" s="159"/>
      <c r="L105" s="160"/>
      <c r="M105" s="160">
        <f>N105+Q105</f>
        <v>12574</v>
      </c>
      <c r="N105" s="159">
        <f>SUM(O105:P105)</f>
        <v>12574</v>
      </c>
      <c r="O105" s="159">
        <v>12574</v>
      </c>
      <c r="P105" s="159"/>
      <c r="Q105" s="159"/>
      <c r="R105" s="152">
        <f t="shared" si="2"/>
        <v>100</v>
      </c>
    </row>
    <row r="106" spans="1:18" ht="14.25">
      <c r="A106" s="179"/>
      <c r="B106" s="154" t="s">
        <v>498</v>
      </c>
      <c r="C106" s="155" t="s">
        <v>409</v>
      </c>
      <c r="D106" s="182" t="s">
        <v>428</v>
      </c>
      <c r="E106" s="182"/>
      <c r="F106" s="182"/>
      <c r="G106" s="183">
        <f>G109+G111+G107</f>
        <v>13796.4</v>
      </c>
      <c r="H106" s="183">
        <f aca="true" t="shared" si="37" ref="H106:Q106">H109+H111+H107</f>
        <v>13796.4</v>
      </c>
      <c r="I106" s="183">
        <f t="shared" si="37"/>
        <v>12369</v>
      </c>
      <c r="J106" s="183">
        <f t="shared" si="37"/>
        <v>12369</v>
      </c>
      <c r="K106" s="183">
        <f t="shared" si="37"/>
        <v>0</v>
      </c>
      <c r="L106" s="183">
        <f t="shared" si="37"/>
        <v>1427.4</v>
      </c>
      <c r="M106" s="183">
        <f t="shared" si="37"/>
        <v>9977</v>
      </c>
      <c r="N106" s="183">
        <f t="shared" si="37"/>
        <v>8948</v>
      </c>
      <c r="O106" s="183">
        <f t="shared" si="37"/>
        <v>8948</v>
      </c>
      <c r="P106" s="183">
        <f t="shared" si="37"/>
        <v>0</v>
      </c>
      <c r="Q106" s="183">
        <f t="shared" si="37"/>
        <v>1029</v>
      </c>
      <c r="R106" s="183">
        <f>R109+R111+R107</f>
        <v>231.74254075802273</v>
      </c>
    </row>
    <row r="107" spans="1:18" ht="25.5">
      <c r="A107" s="179"/>
      <c r="B107" s="188" t="s">
        <v>556</v>
      </c>
      <c r="C107" s="158" t="s">
        <v>409</v>
      </c>
      <c r="D107" s="164" t="s">
        <v>428</v>
      </c>
      <c r="E107" s="164" t="s">
        <v>709</v>
      </c>
      <c r="F107" s="164"/>
      <c r="G107" s="165">
        <f>G108</f>
        <v>6788</v>
      </c>
      <c r="H107" s="165">
        <f aca="true" t="shared" si="38" ref="H107:N107">H108</f>
        <v>6788</v>
      </c>
      <c r="I107" s="165">
        <f t="shared" si="38"/>
        <v>6788</v>
      </c>
      <c r="J107" s="165">
        <f t="shared" si="38"/>
        <v>6788</v>
      </c>
      <c r="K107" s="165">
        <f t="shared" si="38"/>
        <v>0</v>
      </c>
      <c r="L107" s="165">
        <f t="shared" si="38"/>
        <v>0</v>
      </c>
      <c r="M107" s="165">
        <f t="shared" si="38"/>
        <v>6780</v>
      </c>
      <c r="N107" s="165">
        <f t="shared" si="38"/>
        <v>6780</v>
      </c>
      <c r="O107" s="165">
        <f>O108</f>
        <v>6780</v>
      </c>
      <c r="P107" s="165">
        <f>P108</f>
        <v>0</v>
      </c>
      <c r="Q107" s="165">
        <f>Q108</f>
        <v>0</v>
      </c>
      <c r="R107" s="152">
        <f aca="true" t="shared" si="39" ref="R107:R171">M107/H107*100</f>
        <v>99.88214496169712</v>
      </c>
    </row>
    <row r="108" spans="1:18" ht="14.25">
      <c r="A108" s="179"/>
      <c r="B108" s="188" t="s">
        <v>558</v>
      </c>
      <c r="C108" s="158" t="s">
        <v>409</v>
      </c>
      <c r="D108" s="164" t="s">
        <v>428</v>
      </c>
      <c r="E108" s="164" t="s">
        <v>709</v>
      </c>
      <c r="F108" s="164" t="s">
        <v>559</v>
      </c>
      <c r="G108" s="165">
        <v>6788</v>
      </c>
      <c r="H108" s="165">
        <f>I108+L108</f>
        <v>6788</v>
      </c>
      <c r="I108" s="165">
        <f>SUM(J108:K108)</f>
        <v>6788</v>
      </c>
      <c r="J108" s="152">
        <v>6788</v>
      </c>
      <c r="K108" s="161"/>
      <c r="L108" s="183"/>
      <c r="M108" s="165">
        <f>N108+Q108</f>
        <v>6780</v>
      </c>
      <c r="N108" s="165">
        <f>SUM(O108:P108)</f>
        <v>6780</v>
      </c>
      <c r="O108" s="165">
        <v>6780</v>
      </c>
      <c r="P108" s="161"/>
      <c r="Q108" s="161"/>
      <c r="R108" s="152">
        <f t="shared" si="39"/>
        <v>99.88214496169712</v>
      </c>
    </row>
    <row r="109" spans="1:18" ht="25.5">
      <c r="A109" s="181"/>
      <c r="B109" s="188" t="s">
        <v>499</v>
      </c>
      <c r="C109" s="158" t="s">
        <v>409</v>
      </c>
      <c r="D109" s="164" t="s">
        <v>428</v>
      </c>
      <c r="E109" s="164" t="s">
        <v>500</v>
      </c>
      <c r="F109" s="164"/>
      <c r="G109" s="166">
        <f>G110</f>
        <v>6018.4</v>
      </c>
      <c r="H109" s="166">
        <f>H110</f>
        <v>6018.4</v>
      </c>
      <c r="I109" s="166">
        <f aca="true" t="shared" si="40" ref="I109:Q109">I110</f>
        <v>4591</v>
      </c>
      <c r="J109" s="166">
        <f t="shared" si="40"/>
        <v>4591</v>
      </c>
      <c r="K109" s="160">
        <f t="shared" si="40"/>
        <v>0</v>
      </c>
      <c r="L109" s="166">
        <f t="shared" si="40"/>
        <v>1427.4</v>
      </c>
      <c r="M109" s="160">
        <f t="shared" si="40"/>
        <v>2264</v>
      </c>
      <c r="N109" s="160">
        <f t="shared" si="40"/>
        <v>1235</v>
      </c>
      <c r="O109" s="160">
        <f t="shared" si="40"/>
        <v>1235</v>
      </c>
      <c r="P109" s="160">
        <f t="shared" si="40"/>
        <v>0</v>
      </c>
      <c r="Q109" s="160">
        <f t="shared" si="40"/>
        <v>1029</v>
      </c>
      <c r="R109" s="152">
        <f t="shared" si="39"/>
        <v>37.61797155390137</v>
      </c>
    </row>
    <row r="110" spans="1:18" ht="14.25">
      <c r="A110" s="181"/>
      <c r="B110" s="138" t="s">
        <v>397</v>
      </c>
      <c r="C110" s="158" t="s">
        <v>409</v>
      </c>
      <c r="D110" s="164" t="s">
        <v>428</v>
      </c>
      <c r="E110" s="164" t="s">
        <v>500</v>
      </c>
      <c r="F110" s="164" t="s">
        <v>398</v>
      </c>
      <c r="G110" s="166">
        <v>6018.4</v>
      </c>
      <c r="H110" s="166">
        <f>I110+L110</f>
        <v>6018.4</v>
      </c>
      <c r="I110" s="167">
        <f>SUM(J110:K110)</f>
        <v>4591</v>
      </c>
      <c r="J110" s="166">
        <v>4591</v>
      </c>
      <c r="K110" s="159"/>
      <c r="L110" s="166">
        <v>1427.4</v>
      </c>
      <c r="M110" s="160">
        <f>N110+Q110</f>
        <v>2264</v>
      </c>
      <c r="N110" s="159">
        <f>SUM(O110:P110)</f>
        <v>1235</v>
      </c>
      <c r="O110" s="160">
        <v>1235</v>
      </c>
      <c r="P110" s="159"/>
      <c r="Q110" s="160">
        <v>1029</v>
      </c>
      <c r="R110" s="152">
        <f t="shared" si="39"/>
        <v>37.61797155390137</v>
      </c>
    </row>
    <row r="111" spans="1:18" ht="25.5">
      <c r="A111" s="181"/>
      <c r="B111" s="138" t="s">
        <v>501</v>
      </c>
      <c r="C111" s="158" t="s">
        <v>409</v>
      </c>
      <c r="D111" s="164" t="s">
        <v>428</v>
      </c>
      <c r="E111" s="164" t="s">
        <v>502</v>
      </c>
      <c r="F111" s="164"/>
      <c r="G111" s="160">
        <f>G112+G114</f>
        <v>990</v>
      </c>
      <c r="H111" s="160">
        <f>H112+H114</f>
        <v>990</v>
      </c>
      <c r="I111" s="160">
        <f aca="true" t="shared" si="41" ref="I111:Q111">I112+I114</f>
        <v>990</v>
      </c>
      <c r="J111" s="160">
        <f t="shared" si="41"/>
        <v>990</v>
      </c>
      <c r="K111" s="160">
        <f t="shared" si="41"/>
        <v>0</v>
      </c>
      <c r="L111" s="160">
        <f t="shared" si="41"/>
        <v>0</v>
      </c>
      <c r="M111" s="160">
        <f t="shared" si="41"/>
        <v>933</v>
      </c>
      <c r="N111" s="160">
        <f t="shared" si="41"/>
        <v>933</v>
      </c>
      <c r="O111" s="160">
        <f t="shared" si="41"/>
        <v>933</v>
      </c>
      <c r="P111" s="160">
        <f t="shared" si="41"/>
        <v>0</v>
      </c>
      <c r="Q111" s="160">
        <f t="shared" si="41"/>
        <v>0</v>
      </c>
      <c r="R111" s="152">
        <f t="shared" si="39"/>
        <v>94.24242424242424</v>
      </c>
    </row>
    <row r="112" spans="1:18" ht="14.25">
      <c r="A112" s="181"/>
      <c r="B112" s="138" t="s">
        <v>503</v>
      </c>
      <c r="C112" s="158" t="s">
        <v>409</v>
      </c>
      <c r="D112" s="164" t="s">
        <v>428</v>
      </c>
      <c r="E112" s="164" t="s">
        <v>504</v>
      </c>
      <c r="F112" s="164"/>
      <c r="G112" s="160">
        <f>G113</f>
        <v>457</v>
      </c>
      <c r="H112" s="160">
        <f>H113</f>
        <v>457</v>
      </c>
      <c r="I112" s="160">
        <f aca="true" t="shared" si="42" ref="I112:Q112">I113</f>
        <v>457</v>
      </c>
      <c r="J112" s="160">
        <f t="shared" si="42"/>
        <v>457</v>
      </c>
      <c r="K112" s="160">
        <f t="shared" si="42"/>
        <v>0</v>
      </c>
      <c r="L112" s="160">
        <f t="shared" si="42"/>
        <v>0</v>
      </c>
      <c r="M112" s="160">
        <f t="shared" si="42"/>
        <v>400</v>
      </c>
      <c r="N112" s="160">
        <f t="shared" si="42"/>
        <v>400</v>
      </c>
      <c r="O112" s="160">
        <f t="shared" si="42"/>
        <v>400</v>
      </c>
      <c r="P112" s="160">
        <f t="shared" si="42"/>
        <v>0</v>
      </c>
      <c r="Q112" s="160">
        <f t="shared" si="42"/>
        <v>0</v>
      </c>
      <c r="R112" s="152">
        <f t="shared" si="39"/>
        <v>87.527352297593</v>
      </c>
    </row>
    <row r="113" spans="1:18" ht="14.25">
      <c r="A113" s="181"/>
      <c r="B113" s="138" t="s">
        <v>397</v>
      </c>
      <c r="C113" s="158" t="s">
        <v>409</v>
      </c>
      <c r="D113" s="164" t="s">
        <v>428</v>
      </c>
      <c r="E113" s="164" t="s">
        <v>504</v>
      </c>
      <c r="F113" s="164" t="s">
        <v>398</v>
      </c>
      <c r="G113" s="160">
        <v>457</v>
      </c>
      <c r="H113" s="160">
        <f>I113+L113</f>
        <v>457</v>
      </c>
      <c r="I113" s="159">
        <f>SUM(J113:K113)</f>
        <v>457</v>
      </c>
      <c r="J113" s="160">
        <v>457</v>
      </c>
      <c r="K113" s="159"/>
      <c r="L113" s="160"/>
      <c r="M113" s="160">
        <f>N113+Q113</f>
        <v>400</v>
      </c>
      <c r="N113" s="159">
        <f>SUM(O113:P113)</f>
        <v>400</v>
      </c>
      <c r="O113" s="159">
        <v>400</v>
      </c>
      <c r="P113" s="159"/>
      <c r="Q113" s="159"/>
      <c r="R113" s="152">
        <f t="shared" si="39"/>
        <v>87.527352297593</v>
      </c>
    </row>
    <row r="114" spans="1:18" ht="14.25">
      <c r="A114" s="181"/>
      <c r="B114" s="138" t="s">
        <v>505</v>
      </c>
      <c r="C114" s="158" t="s">
        <v>409</v>
      </c>
      <c r="D114" s="164" t="s">
        <v>428</v>
      </c>
      <c r="E114" s="164" t="s">
        <v>506</v>
      </c>
      <c r="F114" s="164"/>
      <c r="G114" s="160">
        <f>G115</f>
        <v>533</v>
      </c>
      <c r="H114" s="160">
        <f>H115</f>
        <v>533</v>
      </c>
      <c r="I114" s="160">
        <f aca="true" t="shared" si="43" ref="I114:Q114">I115</f>
        <v>533</v>
      </c>
      <c r="J114" s="160">
        <f t="shared" si="43"/>
        <v>533</v>
      </c>
      <c r="K114" s="160">
        <f t="shared" si="43"/>
        <v>0</v>
      </c>
      <c r="L114" s="160">
        <f t="shared" si="43"/>
        <v>0</v>
      </c>
      <c r="M114" s="160">
        <f t="shared" si="43"/>
        <v>533</v>
      </c>
      <c r="N114" s="160">
        <f t="shared" si="43"/>
        <v>533</v>
      </c>
      <c r="O114" s="160">
        <f t="shared" si="43"/>
        <v>533</v>
      </c>
      <c r="P114" s="160">
        <f t="shared" si="43"/>
        <v>0</v>
      </c>
      <c r="Q114" s="160">
        <f t="shared" si="43"/>
        <v>0</v>
      </c>
      <c r="R114" s="152">
        <f t="shared" si="39"/>
        <v>100</v>
      </c>
    </row>
    <row r="115" spans="1:18" ht="14.25">
      <c r="A115" s="181"/>
      <c r="B115" s="138" t="s">
        <v>496</v>
      </c>
      <c r="C115" s="158" t="s">
        <v>409</v>
      </c>
      <c r="D115" s="164" t="s">
        <v>428</v>
      </c>
      <c r="E115" s="164" t="s">
        <v>506</v>
      </c>
      <c r="F115" s="164" t="s">
        <v>497</v>
      </c>
      <c r="G115" s="160">
        <v>533</v>
      </c>
      <c r="H115" s="160">
        <f>I115+L115</f>
        <v>533</v>
      </c>
      <c r="I115" s="159">
        <f>SUM(J115:K115)</f>
        <v>533</v>
      </c>
      <c r="J115" s="160">
        <v>533</v>
      </c>
      <c r="K115" s="159"/>
      <c r="L115" s="160"/>
      <c r="M115" s="160">
        <f>N115+Q115</f>
        <v>533</v>
      </c>
      <c r="N115" s="159">
        <f>SUM(O115:P115)</f>
        <v>533</v>
      </c>
      <c r="O115" s="159">
        <v>533</v>
      </c>
      <c r="P115" s="159"/>
      <c r="Q115" s="159"/>
      <c r="R115" s="152">
        <f t="shared" si="39"/>
        <v>100</v>
      </c>
    </row>
    <row r="116" spans="1:18" ht="14.25">
      <c r="A116" s="147" t="s">
        <v>507</v>
      </c>
      <c r="B116" s="148" t="s">
        <v>508</v>
      </c>
      <c r="C116" s="149" t="s">
        <v>411</v>
      </c>
      <c r="D116" s="149" t="s">
        <v>388</v>
      </c>
      <c r="E116" s="149" t="s">
        <v>389</v>
      </c>
      <c r="F116" s="149" t="s">
        <v>390</v>
      </c>
      <c r="G116" s="150">
        <f>G117+G134+G149+G163</f>
        <v>417001.4</v>
      </c>
      <c r="H116" s="150">
        <f>H117+H134+H149+H163</f>
        <v>417001.4</v>
      </c>
      <c r="I116" s="150">
        <f aca="true" t="shared" si="44" ref="I116:Q116">I117+I134+I149+I163</f>
        <v>352686</v>
      </c>
      <c r="J116" s="150">
        <f t="shared" si="44"/>
        <v>352686</v>
      </c>
      <c r="K116" s="150">
        <f t="shared" si="44"/>
        <v>0</v>
      </c>
      <c r="L116" s="150">
        <f t="shared" si="44"/>
        <v>64315.399999999994</v>
      </c>
      <c r="M116" s="151">
        <f t="shared" si="44"/>
        <v>363944</v>
      </c>
      <c r="N116" s="151">
        <f t="shared" si="44"/>
        <v>300004</v>
      </c>
      <c r="O116" s="151">
        <f t="shared" si="44"/>
        <v>300004</v>
      </c>
      <c r="P116" s="151">
        <f t="shared" si="44"/>
        <v>0</v>
      </c>
      <c r="Q116" s="151">
        <f t="shared" si="44"/>
        <v>63940</v>
      </c>
      <c r="R116" s="152">
        <f t="shared" si="39"/>
        <v>87.27644559466707</v>
      </c>
    </row>
    <row r="117" spans="1:18" ht="14.25">
      <c r="A117" s="169"/>
      <c r="B117" s="154" t="s">
        <v>509</v>
      </c>
      <c r="C117" s="170" t="s">
        <v>411</v>
      </c>
      <c r="D117" s="171" t="s">
        <v>387</v>
      </c>
      <c r="E117" s="171"/>
      <c r="F117" s="171"/>
      <c r="G117" s="177">
        <f>G118+G121+G128</f>
        <v>193478.5</v>
      </c>
      <c r="H117" s="177">
        <f>H118+H121+H128</f>
        <v>193478.5</v>
      </c>
      <c r="I117" s="177">
        <f aca="true" t="shared" si="45" ref="I117:Q117">I118+I121+I128</f>
        <v>189877.1</v>
      </c>
      <c r="J117" s="177">
        <f t="shared" si="45"/>
        <v>189877.1</v>
      </c>
      <c r="K117" s="172">
        <f t="shared" si="45"/>
        <v>0</v>
      </c>
      <c r="L117" s="172">
        <f t="shared" si="45"/>
        <v>3601.4</v>
      </c>
      <c r="M117" s="172">
        <f t="shared" si="45"/>
        <v>171566</v>
      </c>
      <c r="N117" s="172">
        <f t="shared" si="45"/>
        <v>167965</v>
      </c>
      <c r="O117" s="172">
        <f t="shared" si="45"/>
        <v>167965</v>
      </c>
      <c r="P117" s="172">
        <f t="shared" si="45"/>
        <v>0</v>
      </c>
      <c r="Q117" s="172">
        <f t="shared" si="45"/>
        <v>3601</v>
      </c>
      <c r="R117" s="152">
        <f t="shared" si="39"/>
        <v>88.67445220011525</v>
      </c>
    </row>
    <row r="118" spans="1:18" ht="25.5">
      <c r="A118" s="184"/>
      <c r="B118" s="138" t="s">
        <v>510</v>
      </c>
      <c r="C118" s="137" t="s">
        <v>411</v>
      </c>
      <c r="D118" s="168" t="s">
        <v>387</v>
      </c>
      <c r="E118" s="174" t="s">
        <v>511</v>
      </c>
      <c r="F118" s="174"/>
      <c r="G118" s="160">
        <f>G119</f>
        <v>6675</v>
      </c>
      <c r="H118" s="160">
        <f>H119</f>
        <v>6675</v>
      </c>
      <c r="I118" s="160">
        <f aca="true" t="shared" si="46" ref="I118:Q119">I119</f>
        <v>6675</v>
      </c>
      <c r="J118" s="160">
        <f t="shared" si="46"/>
        <v>6675</v>
      </c>
      <c r="K118" s="160">
        <f t="shared" si="46"/>
        <v>0</v>
      </c>
      <c r="L118" s="160">
        <f t="shared" si="46"/>
        <v>0</v>
      </c>
      <c r="M118" s="160">
        <f t="shared" si="46"/>
        <v>5195</v>
      </c>
      <c r="N118" s="160">
        <f t="shared" si="46"/>
        <v>5195</v>
      </c>
      <c r="O118" s="160">
        <f t="shared" si="46"/>
        <v>5195</v>
      </c>
      <c r="P118" s="160">
        <f t="shared" si="46"/>
        <v>0</v>
      </c>
      <c r="Q118" s="160">
        <f t="shared" si="46"/>
        <v>0</v>
      </c>
      <c r="R118" s="152">
        <f t="shared" si="39"/>
        <v>77.82771535580524</v>
      </c>
    </row>
    <row r="119" spans="1:18" ht="25.5">
      <c r="A119" s="184"/>
      <c r="B119" s="138" t="s">
        <v>445</v>
      </c>
      <c r="C119" s="137" t="s">
        <v>411</v>
      </c>
      <c r="D119" s="168" t="s">
        <v>387</v>
      </c>
      <c r="E119" s="174" t="s">
        <v>446</v>
      </c>
      <c r="F119" s="174"/>
      <c r="G119" s="160">
        <f>G120</f>
        <v>6675</v>
      </c>
      <c r="H119" s="160">
        <f>H120</f>
        <v>6675</v>
      </c>
      <c r="I119" s="160">
        <f t="shared" si="46"/>
        <v>6675</v>
      </c>
      <c r="J119" s="160">
        <f t="shared" si="46"/>
        <v>6675</v>
      </c>
      <c r="K119" s="160">
        <f t="shared" si="46"/>
        <v>0</v>
      </c>
      <c r="L119" s="160">
        <f t="shared" si="46"/>
        <v>0</v>
      </c>
      <c r="M119" s="160">
        <f t="shared" si="46"/>
        <v>5195</v>
      </c>
      <c r="N119" s="160">
        <f t="shared" si="46"/>
        <v>5195</v>
      </c>
      <c r="O119" s="160">
        <f t="shared" si="46"/>
        <v>5195</v>
      </c>
      <c r="P119" s="160">
        <f t="shared" si="46"/>
        <v>0</v>
      </c>
      <c r="Q119" s="160">
        <f t="shared" si="46"/>
        <v>0</v>
      </c>
      <c r="R119" s="152">
        <f t="shared" si="39"/>
        <v>77.82771535580524</v>
      </c>
    </row>
    <row r="120" spans="1:18" ht="14.25">
      <c r="A120" s="184"/>
      <c r="B120" s="138" t="s">
        <v>447</v>
      </c>
      <c r="C120" s="137" t="s">
        <v>411</v>
      </c>
      <c r="D120" s="168" t="s">
        <v>387</v>
      </c>
      <c r="E120" s="174" t="s">
        <v>446</v>
      </c>
      <c r="F120" s="174" t="s">
        <v>448</v>
      </c>
      <c r="G120" s="160">
        <v>6675</v>
      </c>
      <c r="H120" s="160">
        <f>I120+L120</f>
        <v>6675</v>
      </c>
      <c r="I120" s="159">
        <f>SUM(J120:K120)</f>
        <v>6675</v>
      </c>
      <c r="J120" s="160">
        <v>6675</v>
      </c>
      <c r="K120" s="159"/>
      <c r="L120" s="160"/>
      <c r="M120" s="160">
        <f>N120+Q120</f>
        <v>5195</v>
      </c>
      <c r="N120" s="159">
        <f>SUM(O120:P120)</f>
        <v>5195</v>
      </c>
      <c r="O120" s="159">
        <v>5195</v>
      </c>
      <c r="P120" s="159"/>
      <c r="Q120" s="160"/>
      <c r="R120" s="152">
        <f t="shared" si="39"/>
        <v>77.82771535580524</v>
      </c>
    </row>
    <row r="121" spans="1:18" ht="14.25">
      <c r="A121" s="175"/>
      <c r="B121" s="138" t="s">
        <v>512</v>
      </c>
      <c r="C121" s="137" t="s">
        <v>411</v>
      </c>
      <c r="D121" s="168" t="s">
        <v>387</v>
      </c>
      <c r="E121" s="168" t="s">
        <v>513</v>
      </c>
      <c r="F121" s="168"/>
      <c r="G121" s="166">
        <f>G122+G124+G126</f>
        <v>34980.4</v>
      </c>
      <c r="H121" s="166">
        <f>H122+H124+H126</f>
        <v>34980.4</v>
      </c>
      <c r="I121" s="160">
        <f aca="true" t="shared" si="47" ref="I121:Q121">I122+I124+I126</f>
        <v>31379</v>
      </c>
      <c r="J121" s="160">
        <f t="shared" si="47"/>
        <v>31379</v>
      </c>
      <c r="K121" s="160">
        <f t="shared" si="47"/>
        <v>0</v>
      </c>
      <c r="L121" s="166">
        <f t="shared" si="47"/>
        <v>3601.4</v>
      </c>
      <c r="M121" s="160">
        <f t="shared" si="47"/>
        <v>32389</v>
      </c>
      <c r="N121" s="160">
        <f t="shared" si="47"/>
        <v>28788</v>
      </c>
      <c r="O121" s="160">
        <f t="shared" si="47"/>
        <v>28788</v>
      </c>
      <c r="P121" s="160">
        <f t="shared" si="47"/>
        <v>0</v>
      </c>
      <c r="Q121" s="160">
        <f t="shared" si="47"/>
        <v>3601</v>
      </c>
      <c r="R121" s="152">
        <f t="shared" si="39"/>
        <v>92.5918514368046</v>
      </c>
    </row>
    <row r="122" spans="1:18" ht="38.25">
      <c r="A122" s="175"/>
      <c r="B122" s="138" t="s">
        <v>514</v>
      </c>
      <c r="C122" s="137" t="s">
        <v>411</v>
      </c>
      <c r="D122" s="168" t="s">
        <v>387</v>
      </c>
      <c r="E122" s="168" t="s">
        <v>515</v>
      </c>
      <c r="F122" s="168"/>
      <c r="G122" s="160">
        <f>G123</f>
        <v>13268</v>
      </c>
      <c r="H122" s="160">
        <f>H123</f>
        <v>13268</v>
      </c>
      <c r="I122" s="160">
        <f aca="true" t="shared" si="48" ref="I122:Q122">I123</f>
        <v>13268</v>
      </c>
      <c r="J122" s="160">
        <f t="shared" si="48"/>
        <v>13268</v>
      </c>
      <c r="K122" s="160">
        <f t="shared" si="48"/>
        <v>0</v>
      </c>
      <c r="L122" s="160">
        <f t="shared" si="48"/>
        <v>0</v>
      </c>
      <c r="M122" s="160">
        <f t="shared" si="48"/>
        <v>13268</v>
      </c>
      <c r="N122" s="160">
        <f t="shared" si="48"/>
        <v>13268</v>
      </c>
      <c r="O122" s="160">
        <f t="shared" si="48"/>
        <v>13268</v>
      </c>
      <c r="P122" s="160">
        <f t="shared" si="48"/>
        <v>0</v>
      </c>
      <c r="Q122" s="160">
        <f t="shared" si="48"/>
        <v>0</v>
      </c>
      <c r="R122" s="152">
        <f t="shared" si="39"/>
        <v>100</v>
      </c>
    </row>
    <row r="123" spans="1:18" ht="14.25">
      <c r="A123" s="175"/>
      <c r="B123" s="138" t="s">
        <v>496</v>
      </c>
      <c r="C123" s="137" t="s">
        <v>411</v>
      </c>
      <c r="D123" s="168" t="s">
        <v>387</v>
      </c>
      <c r="E123" s="168" t="s">
        <v>515</v>
      </c>
      <c r="F123" s="168" t="s">
        <v>497</v>
      </c>
      <c r="G123" s="160">
        <v>13268</v>
      </c>
      <c r="H123" s="160">
        <f>I123+L123</f>
        <v>13268</v>
      </c>
      <c r="I123" s="159">
        <f>SUM(J123:K123)</f>
        <v>13268</v>
      </c>
      <c r="J123" s="160">
        <v>13268</v>
      </c>
      <c r="K123" s="159"/>
      <c r="L123" s="160"/>
      <c r="M123" s="160">
        <f>N123+Q123</f>
        <v>13268</v>
      </c>
      <c r="N123" s="159">
        <f>SUM(O123:P123)</f>
        <v>13268</v>
      </c>
      <c r="O123" s="159">
        <v>13268</v>
      </c>
      <c r="P123" s="159"/>
      <c r="Q123" s="160"/>
      <c r="R123" s="152">
        <f t="shared" si="39"/>
        <v>100</v>
      </c>
    </row>
    <row r="124" spans="1:18" ht="25.5">
      <c r="A124" s="175"/>
      <c r="B124" s="138" t="s">
        <v>516</v>
      </c>
      <c r="C124" s="137" t="s">
        <v>411</v>
      </c>
      <c r="D124" s="168" t="s">
        <v>387</v>
      </c>
      <c r="E124" s="168" t="s">
        <v>517</v>
      </c>
      <c r="F124" s="168"/>
      <c r="G124" s="166">
        <f>G125</f>
        <v>20523.4</v>
      </c>
      <c r="H124" s="166">
        <f>H125</f>
        <v>20523.4</v>
      </c>
      <c r="I124" s="160">
        <f aca="true" t="shared" si="49" ref="I124:Q124">I125</f>
        <v>16922</v>
      </c>
      <c r="J124" s="160">
        <f t="shared" si="49"/>
        <v>16922</v>
      </c>
      <c r="K124" s="160">
        <f t="shared" si="49"/>
        <v>0</v>
      </c>
      <c r="L124" s="166">
        <f t="shared" si="49"/>
        <v>3601.4</v>
      </c>
      <c r="M124" s="160">
        <f t="shared" si="49"/>
        <v>18006</v>
      </c>
      <c r="N124" s="160">
        <f t="shared" si="49"/>
        <v>14405</v>
      </c>
      <c r="O124" s="160">
        <f t="shared" si="49"/>
        <v>14405</v>
      </c>
      <c r="P124" s="160">
        <f t="shared" si="49"/>
        <v>0</v>
      </c>
      <c r="Q124" s="160">
        <f t="shared" si="49"/>
        <v>3601</v>
      </c>
      <c r="R124" s="152">
        <f t="shared" si="39"/>
        <v>87.73400118888682</v>
      </c>
    </row>
    <row r="125" spans="1:18" ht="14.25">
      <c r="A125" s="175"/>
      <c r="B125" s="138" t="s">
        <v>397</v>
      </c>
      <c r="C125" s="137" t="s">
        <v>411</v>
      </c>
      <c r="D125" s="168" t="s">
        <v>387</v>
      </c>
      <c r="E125" s="168" t="s">
        <v>517</v>
      </c>
      <c r="F125" s="168" t="s">
        <v>398</v>
      </c>
      <c r="G125" s="166">
        <v>20523.4</v>
      </c>
      <c r="H125" s="166">
        <f>I125+L125</f>
        <v>20523.4</v>
      </c>
      <c r="I125" s="159">
        <f>SUM(J125:K125)</f>
        <v>16922</v>
      </c>
      <c r="J125" s="160">
        <v>16922</v>
      </c>
      <c r="K125" s="159"/>
      <c r="L125" s="166">
        <v>3601.4</v>
      </c>
      <c r="M125" s="160">
        <f>N125+Q125</f>
        <v>18006</v>
      </c>
      <c r="N125" s="159">
        <f>SUM(O125:P125)</f>
        <v>14405</v>
      </c>
      <c r="O125" s="159">
        <v>14405</v>
      </c>
      <c r="P125" s="159"/>
      <c r="Q125" s="160">
        <v>3601</v>
      </c>
      <c r="R125" s="152">
        <f t="shared" si="39"/>
        <v>87.73400118888682</v>
      </c>
    </row>
    <row r="126" spans="1:18" ht="14.25">
      <c r="A126" s="175"/>
      <c r="B126" s="138" t="s">
        <v>518</v>
      </c>
      <c r="C126" s="137" t="s">
        <v>411</v>
      </c>
      <c r="D126" s="168" t="s">
        <v>387</v>
      </c>
      <c r="E126" s="168" t="s">
        <v>519</v>
      </c>
      <c r="F126" s="168"/>
      <c r="G126" s="160">
        <f>G127</f>
        <v>1189</v>
      </c>
      <c r="H126" s="160">
        <f>H127</f>
        <v>1189</v>
      </c>
      <c r="I126" s="160">
        <f aca="true" t="shared" si="50" ref="I126:Q126">I127</f>
        <v>1189</v>
      </c>
      <c r="J126" s="160">
        <f t="shared" si="50"/>
        <v>1189</v>
      </c>
      <c r="K126" s="160">
        <f t="shared" si="50"/>
        <v>0</v>
      </c>
      <c r="L126" s="160">
        <f t="shared" si="50"/>
        <v>0</v>
      </c>
      <c r="M126" s="160">
        <f t="shared" si="50"/>
        <v>1115</v>
      </c>
      <c r="N126" s="160">
        <f t="shared" si="50"/>
        <v>1115</v>
      </c>
      <c r="O126" s="160">
        <f t="shared" si="50"/>
        <v>1115</v>
      </c>
      <c r="P126" s="160">
        <f t="shared" si="50"/>
        <v>0</v>
      </c>
      <c r="Q126" s="160">
        <f t="shared" si="50"/>
        <v>0</v>
      </c>
      <c r="R126" s="152">
        <f t="shared" si="39"/>
        <v>93.77628259041211</v>
      </c>
    </row>
    <row r="127" spans="1:18" ht="14.25">
      <c r="A127" s="175"/>
      <c r="B127" s="138" t="s">
        <v>397</v>
      </c>
      <c r="C127" s="137" t="s">
        <v>411</v>
      </c>
      <c r="D127" s="168" t="s">
        <v>387</v>
      </c>
      <c r="E127" s="168" t="s">
        <v>519</v>
      </c>
      <c r="F127" s="168" t="s">
        <v>398</v>
      </c>
      <c r="G127" s="160">
        <v>1189</v>
      </c>
      <c r="H127" s="160">
        <f>I127+L127</f>
        <v>1189</v>
      </c>
      <c r="I127" s="159">
        <f>SUM(J127:K127)</f>
        <v>1189</v>
      </c>
      <c r="J127" s="160">
        <v>1189</v>
      </c>
      <c r="K127" s="159"/>
      <c r="L127" s="160"/>
      <c r="M127" s="160">
        <f>N127+Q127</f>
        <v>1115</v>
      </c>
      <c r="N127" s="159">
        <f>SUM(O127:P127)</f>
        <v>1115</v>
      </c>
      <c r="O127" s="159">
        <v>1115</v>
      </c>
      <c r="P127" s="159"/>
      <c r="Q127" s="160"/>
      <c r="R127" s="152">
        <f t="shared" si="39"/>
        <v>93.77628259041211</v>
      </c>
    </row>
    <row r="128" spans="1:18" ht="14.25">
      <c r="A128" s="175"/>
      <c r="B128" s="138" t="s">
        <v>449</v>
      </c>
      <c r="C128" s="137" t="s">
        <v>411</v>
      </c>
      <c r="D128" s="168" t="s">
        <v>387</v>
      </c>
      <c r="E128" s="168" t="s">
        <v>450</v>
      </c>
      <c r="F128" s="168"/>
      <c r="G128" s="160">
        <f>G129</f>
        <v>151823.1</v>
      </c>
      <c r="H128" s="160">
        <f>H129</f>
        <v>151823.1</v>
      </c>
      <c r="I128" s="160">
        <f aca="true" t="shared" si="51" ref="I128:Q128">I129</f>
        <v>151823.1</v>
      </c>
      <c r="J128" s="160">
        <f t="shared" si="51"/>
        <v>151823.1</v>
      </c>
      <c r="K128" s="160">
        <f t="shared" si="51"/>
        <v>0</v>
      </c>
      <c r="L128" s="160">
        <f t="shared" si="51"/>
        <v>0</v>
      </c>
      <c r="M128" s="160">
        <f t="shared" si="51"/>
        <v>133982</v>
      </c>
      <c r="N128" s="160">
        <f t="shared" si="51"/>
        <v>133982</v>
      </c>
      <c r="O128" s="160">
        <f t="shared" si="51"/>
        <v>133982</v>
      </c>
      <c r="P128" s="160">
        <f t="shared" si="51"/>
        <v>0</v>
      </c>
      <c r="Q128" s="160">
        <f t="shared" si="51"/>
        <v>0</v>
      </c>
      <c r="R128" s="152">
        <f t="shared" si="39"/>
        <v>88.24875792945869</v>
      </c>
    </row>
    <row r="129" spans="1:18" ht="38.25">
      <c r="A129" s="175"/>
      <c r="B129" s="138" t="s">
        <v>520</v>
      </c>
      <c r="C129" s="137" t="s">
        <v>411</v>
      </c>
      <c r="D129" s="168" t="s">
        <v>387</v>
      </c>
      <c r="E129" s="168" t="s">
        <v>521</v>
      </c>
      <c r="F129" s="168"/>
      <c r="G129" s="166">
        <f>G130+G132</f>
        <v>151823.1</v>
      </c>
      <c r="H129" s="166">
        <f>H130+H132</f>
        <v>151823.1</v>
      </c>
      <c r="I129" s="166">
        <f aca="true" t="shared" si="52" ref="I129:Q129">I130+I132</f>
        <v>151823.1</v>
      </c>
      <c r="J129" s="166">
        <f t="shared" si="52"/>
        <v>151823.1</v>
      </c>
      <c r="K129" s="160">
        <f t="shared" si="52"/>
        <v>0</v>
      </c>
      <c r="L129" s="160">
        <f t="shared" si="52"/>
        <v>0</v>
      </c>
      <c r="M129" s="160">
        <f t="shared" si="52"/>
        <v>133982</v>
      </c>
      <c r="N129" s="160">
        <f t="shared" si="52"/>
        <v>133982</v>
      </c>
      <c r="O129" s="160">
        <f t="shared" si="52"/>
        <v>133982</v>
      </c>
      <c r="P129" s="160">
        <f t="shared" si="52"/>
        <v>0</v>
      </c>
      <c r="Q129" s="160">
        <f t="shared" si="52"/>
        <v>0</v>
      </c>
      <c r="R129" s="152">
        <f t="shared" si="39"/>
        <v>88.24875792945869</v>
      </c>
    </row>
    <row r="130" spans="1:18" ht="38.25">
      <c r="A130" s="175"/>
      <c r="B130" s="138" t="s">
        <v>522</v>
      </c>
      <c r="C130" s="137" t="s">
        <v>411</v>
      </c>
      <c r="D130" s="168" t="s">
        <v>387</v>
      </c>
      <c r="E130" s="168" t="s">
        <v>523</v>
      </c>
      <c r="F130" s="168"/>
      <c r="G130" s="166">
        <f>G131</f>
        <v>62686.5</v>
      </c>
      <c r="H130" s="166">
        <f>H131</f>
        <v>62686.5</v>
      </c>
      <c r="I130" s="166">
        <f aca="true" t="shared" si="53" ref="I130:Q130">I131</f>
        <v>62686.5</v>
      </c>
      <c r="J130" s="166">
        <f t="shared" si="53"/>
        <v>62686.5</v>
      </c>
      <c r="K130" s="160">
        <f t="shared" si="53"/>
        <v>0</v>
      </c>
      <c r="L130" s="160">
        <f t="shared" si="53"/>
        <v>0</v>
      </c>
      <c r="M130" s="160">
        <f t="shared" si="53"/>
        <v>59739</v>
      </c>
      <c r="N130" s="160">
        <f t="shared" si="53"/>
        <v>59739</v>
      </c>
      <c r="O130" s="160">
        <f t="shared" si="53"/>
        <v>59739</v>
      </c>
      <c r="P130" s="160">
        <f t="shared" si="53"/>
        <v>0</v>
      </c>
      <c r="Q130" s="160">
        <f t="shared" si="53"/>
        <v>0</v>
      </c>
      <c r="R130" s="152">
        <f t="shared" si="39"/>
        <v>95.29803067646144</v>
      </c>
    </row>
    <row r="131" spans="1:18" ht="14.25">
      <c r="A131" s="175"/>
      <c r="B131" s="138" t="s">
        <v>447</v>
      </c>
      <c r="C131" s="137" t="s">
        <v>411</v>
      </c>
      <c r="D131" s="168" t="s">
        <v>387</v>
      </c>
      <c r="E131" s="168" t="s">
        <v>523</v>
      </c>
      <c r="F131" s="168" t="s">
        <v>448</v>
      </c>
      <c r="G131" s="166">
        <f>H131+K131</f>
        <v>62686.5</v>
      </c>
      <c r="H131" s="166">
        <f>I131+L131</f>
        <v>62686.5</v>
      </c>
      <c r="I131" s="167">
        <f>SUM(J131:K131)</f>
        <v>62686.5</v>
      </c>
      <c r="J131" s="166">
        <v>62686.5</v>
      </c>
      <c r="K131" s="159"/>
      <c r="L131" s="160"/>
      <c r="M131" s="160">
        <f>N131+Q131</f>
        <v>59739</v>
      </c>
      <c r="N131" s="159">
        <f>SUM(O131:P131)</f>
        <v>59739</v>
      </c>
      <c r="O131" s="159">
        <v>59739</v>
      </c>
      <c r="P131" s="159"/>
      <c r="Q131" s="159"/>
      <c r="R131" s="152">
        <f t="shared" si="39"/>
        <v>95.29803067646144</v>
      </c>
    </row>
    <row r="132" spans="1:18" ht="38.25">
      <c r="A132" s="175"/>
      <c r="B132" s="138" t="s">
        <v>524</v>
      </c>
      <c r="C132" s="137" t="s">
        <v>411</v>
      </c>
      <c r="D132" s="168" t="s">
        <v>387</v>
      </c>
      <c r="E132" s="168" t="s">
        <v>525</v>
      </c>
      <c r="F132" s="168"/>
      <c r="G132" s="160">
        <f>G133</f>
        <v>89136.6</v>
      </c>
      <c r="H132" s="166">
        <f>H133</f>
        <v>89136.6</v>
      </c>
      <c r="I132" s="166">
        <f aca="true" t="shared" si="54" ref="I132:Q132">I133</f>
        <v>89136.6</v>
      </c>
      <c r="J132" s="166">
        <f t="shared" si="54"/>
        <v>89136.6</v>
      </c>
      <c r="K132" s="160">
        <f t="shared" si="54"/>
        <v>0</v>
      </c>
      <c r="L132" s="160">
        <f t="shared" si="54"/>
        <v>0</v>
      </c>
      <c r="M132" s="160">
        <f t="shared" si="54"/>
        <v>74243</v>
      </c>
      <c r="N132" s="160">
        <f t="shared" si="54"/>
        <v>74243</v>
      </c>
      <c r="O132" s="160">
        <f t="shared" si="54"/>
        <v>74243</v>
      </c>
      <c r="P132" s="160">
        <f t="shared" si="54"/>
        <v>0</v>
      </c>
      <c r="Q132" s="160">
        <f t="shared" si="54"/>
        <v>0</v>
      </c>
      <c r="R132" s="152">
        <f t="shared" si="39"/>
        <v>83.29126307263233</v>
      </c>
    </row>
    <row r="133" spans="1:18" ht="14.25">
      <c r="A133" s="175"/>
      <c r="B133" s="138" t="s">
        <v>447</v>
      </c>
      <c r="C133" s="137" t="s">
        <v>411</v>
      </c>
      <c r="D133" s="168" t="s">
        <v>387</v>
      </c>
      <c r="E133" s="168" t="s">
        <v>525</v>
      </c>
      <c r="F133" s="168" t="s">
        <v>448</v>
      </c>
      <c r="G133" s="166">
        <v>89136.6</v>
      </c>
      <c r="H133" s="166">
        <f>I133+L133</f>
        <v>89136.6</v>
      </c>
      <c r="I133" s="167">
        <f>SUM(J133:K133)</f>
        <v>89136.6</v>
      </c>
      <c r="J133" s="166">
        <v>89136.6</v>
      </c>
      <c r="K133" s="159"/>
      <c r="L133" s="160"/>
      <c r="M133" s="160">
        <f>N133+Q133</f>
        <v>74243</v>
      </c>
      <c r="N133" s="159">
        <f>SUM(O133:P133)</f>
        <v>74243</v>
      </c>
      <c r="O133" s="159">
        <v>74243</v>
      </c>
      <c r="P133" s="159"/>
      <c r="Q133" s="159"/>
      <c r="R133" s="152">
        <f t="shared" si="39"/>
        <v>83.29126307263233</v>
      </c>
    </row>
    <row r="134" spans="1:18" ht="14.25">
      <c r="A134" s="169"/>
      <c r="B134" s="154" t="s">
        <v>526</v>
      </c>
      <c r="C134" s="170" t="s">
        <v>411</v>
      </c>
      <c r="D134" s="171" t="s">
        <v>392</v>
      </c>
      <c r="E134" s="171"/>
      <c r="F134" s="171"/>
      <c r="G134" s="177">
        <f>G138+G140+G147+G135</f>
        <v>175466.50000000003</v>
      </c>
      <c r="H134" s="177">
        <f>H138+H140+H147+H135</f>
        <v>175466.50000000003</v>
      </c>
      <c r="I134" s="172">
        <f aca="true" t="shared" si="55" ref="I134:Q134">I138+I140+I147+I135</f>
        <v>114797.9</v>
      </c>
      <c r="J134" s="172">
        <f t="shared" si="55"/>
        <v>114797.9</v>
      </c>
      <c r="K134" s="172">
        <f t="shared" si="55"/>
        <v>0</v>
      </c>
      <c r="L134" s="177">
        <f t="shared" si="55"/>
        <v>60668.59999999999</v>
      </c>
      <c r="M134" s="172">
        <f t="shared" si="55"/>
        <v>153899</v>
      </c>
      <c r="N134" s="172">
        <f t="shared" si="55"/>
        <v>93605</v>
      </c>
      <c r="O134" s="172">
        <f t="shared" si="55"/>
        <v>93605</v>
      </c>
      <c r="P134" s="172">
        <f t="shared" si="55"/>
        <v>0</v>
      </c>
      <c r="Q134" s="172">
        <f t="shared" si="55"/>
        <v>60294</v>
      </c>
      <c r="R134" s="152">
        <f t="shared" si="39"/>
        <v>87.70847996626135</v>
      </c>
    </row>
    <row r="135" spans="1:18" ht="25.5">
      <c r="A135" s="169"/>
      <c r="B135" s="138" t="s">
        <v>510</v>
      </c>
      <c r="C135" s="137" t="s">
        <v>411</v>
      </c>
      <c r="D135" s="168" t="s">
        <v>392</v>
      </c>
      <c r="E135" s="174" t="s">
        <v>511</v>
      </c>
      <c r="F135" s="174"/>
      <c r="G135" s="185">
        <f>G136</f>
        <v>476.7</v>
      </c>
      <c r="H135" s="185">
        <f>H136</f>
        <v>476.7</v>
      </c>
      <c r="I135" s="165">
        <f aca="true" t="shared" si="56" ref="I135:Q136">I136</f>
        <v>0</v>
      </c>
      <c r="J135" s="165">
        <f t="shared" si="56"/>
        <v>0</v>
      </c>
      <c r="K135" s="165">
        <f t="shared" si="56"/>
        <v>0</v>
      </c>
      <c r="L135" s="185">
        <f t="shared" si="56"/>
        <v>476.7</v>
      </c>
      <c r="M135" s="165">
        <f t="shared" si="56"/>
        <v>477</v>
      </c>
      <c r="N135" s="165">
        <f t="shared" si="56"/>
        <v>0</v>
      </c>
      <c r="O135" s="165">
        <f t="shared" si="56"/>
        <v>0</v>
      </c>
      <c r="P135" s="165">
        <f t="shared" si="56"/>
        <v>0</v>
      </c>
      <c r="Q135" s="165">
        <f t="shared" si="56"/>
        <v>477</v>
      </c>
      <c r="R135" s="152">
        <f t="shared" si="39"/>
        <v>100.06293266205162</v>
      </c>
    </row>
    <row r="136" spans="1:18" ht="25.5">
      <c r="A136" s="169"/>
      <c r="B136" s="138" t="s">
        <v>445</v>
      </c>
      <c r="C136" s="137" t="s">
        <v>411</v>
      </c>
      <c r="D136" s="168" t="s">
        <v>392</v>
      </c>
      <c r="E136" s="174" t="s">
        <v>446</v>
      </c>
      <c r="F136" s="174"/>
      <c r="G136" s="166">
        <f>G137</f>
        <v>476.7</v>
      </c>
      <c r="H136" s="166">
        <f>H137</f>
        <v>476.7</v>
      </c>
      <c r="I136" s="160">
        <f t="shared" si="56"/>
        <v>0</v>
      </c>
      <c r="J136" s="160">
        <f t="shared" si="56"/>
        <v>0</v>
      </c>
      <c r="K136" s="160">
        <f t="shared" si="56"/>
        <v>0</v>
      </c>
      <c r="L136" s="166">
        <f t="shared" si="56"/>
        <v>476.7</v>
      </c>
      <c r="M136" s="160">
        <f t="shared" si="56"/>
        <v>477</v>
      </c>
      <c r="N136" s="160">
        <f t="shared" si="56"/>
        <v>0</v>
      </c>
      <c r="O136" s="160">
        <f t="shared" si="56"/>
        <v>0</v>
      </c>
      <c r="P136" s="160">
        <f t="shared" si="56"/>
        <v>0</v>
      </c>
      <c r="Q136" s="160">
        <f t="shared" si="56"/>
        <v>477</v>
      </c>
      <c r="R136" s="152">
        <f t="shared" si="39"/>
        <v>100.06293266205162</v>
      </c>
    </row>
    <row r="137" spans="1:18" ht="14.25">
      <c r="A137" s="169"/>
      <c r="B137" s="138" t="s">
        <v>447</v>
      </c>
      <c r="C137" s="137" t="s">
        <v>411</v>
      </c>
      <c r="D137" s="168" t="s">
        <v>392</v>
      </c>
      <c r="E137" s="174" t="s">
        <v>446</v>
      </c>
      <c r="F137" s="174" t="s">
        <v>448</v>
      </c>
      <c r="G137" s="166">
        <v>476.7</v>
      </c>
      <c r="H137" s="166">
        <f>I137+L137</f>
        <v>476.7</v>
      </c>
      <c r="I137" s="159">
        <f>SUM(J137:K137)</f>
        <v>0</v>
      </c>
      <c r="J137" s="160"/>
      <c r="K137" s="159"/>
      <c r="L137" s="166">
        <v>476.7</v>
      </c>
      <c r="M137" s="160">
        <f>N137+Q137</f>
        <v>477</v>
      </c>
      <c r="N137" s="159">
        <f>SUM(O137:P137)</f>
        <v>0</v>
      </c>
      <c r="O137" s="159"/>
      <c r="P137" s="159"/>
      <c r="Q137" s="159">
        <v>477</v>
      </c>
      <c r="R137" s="152">
        <f t="shared" si="39"/>
        <v>100.06293266205162</v>
      </c>
    </row>
    <row r="138" spans="1:18" ht="14.25">
      <c r="A138" s="169"/>
      <c r="B138" s="138" t="s">
        <v>527</v>
      </c>
      <c r="C138" s="137" t="s">
        <v>411</v>
      </c>
      <c r="D138" s="168" t="s">
        <v>392</v>
      </c>
      <c r="E138" s="168" t="s">
        <v>528</v>
      </c>
      <c r="F138" s="168"/>
      <c r="G138" s="160">
        <f>G139</f>
        <v>1920</v>
      </c>
      <c r="H138" s="160">
        <f>H139</f>
        <v>1920</v>
      </c>
      <c r="I138" s="160">
        <f aca="true" t="shared" si="57" ref="I138:Q138">I139</f>
        <v>1920</v>
      </c>
      <c r="J138" s="160">
        <f t="shared" si="57"/>
        <v>1920</v>
      </c>
      <c r="K138" s="160">
        <f t="shared" si="57"/>
        <v>0</v>
      </c>
      <c r="L138" s="160">
        <f t="shared" si="57"/>
        <v>0</v>
      </c>
      <c r="M138" s="160">
        <f t="shared" si="57"/>
        <v>1349</v>
      </c>
      <c r="N138" s="160">
        <f t="shared" si="57"/>
        <v>1349</v>
      </c>
      <c r="O138" s="160">
        <f t="shared" si="57"/>
        <v>1349</v>
      </c>
      <c r="P138" s="160">
        <f t="shared" si="57"/>
        <v>0</v>
      </c>
      <c r="Q138" s="160">
        <f t="shared" si="57"/>
        <v>0</v>
      </c>
      <c r="R138" s="152">
        <f t="shared" si="39"/>
        <v>70.26041666666667</v>
      </c>
    </row>
    <row r="139" spans="1:18" ht="14.25">
      <c r="A139" s="169"/>
      <c r="B139" s="138" t="s">
        <v>397</v>
      </c>
      <c r="C139" s="137" t="s">
        <v>411</v>
      </c>
      <c r="D139" s="168" t="s">
        <v>392</v>
      </c>
      <c r="E139" s="168" t="s">
        <v>528</v>
      </c>
      <c r="F139" s="168" t="s">
        <v>398</v>
      </c>
      <c r="G139" s="160">
        <v>1920</v>
      </c>
      <c r="H139" s="160">
        <f>I139+L139</f>
        <v>1920</v>
      </c>
      <c r="I139" s="159">
        <f>SUM(J139:K139)</f>
        <v>1920</v>
      </c>
      <c r="J139" s="160">
        <v>1920</v>
      </c>
      <c r="K139" s="159"/>
      <c r="L139" s="160"/>
      <c r="M139" s="160">
        <f>N139+Q139</f>
        <v>1349</v>
      </c>
      <c r="N139" s="159">
        <f>SUM(O139:P139)</f>
        <v>1349</v>
      </c>
      <c r="O139" s="160">
        <v>1349</v>
      </c>
      <c r="P139" s="159"/>
      <c r="Q139" s="160"/>
      <c r="R139" s="152">
        <f t="shared" si="39"/>
        <v>70.26041666666667</v>
      </c>
    </row>
    <row r="140" spans="1:18" ht="14.25">
      <c r="A140" s="175"/>
      <c r="B140" s="138" t="s">
        <v>529</v>
      </c>
      <c r="C140" s="137" t="s">
        <v>530</v>
      </c>
      <c r="D140" s="168" t="s">
        <v>392</v>
      </c>
      <c r="E140" s="168" t="s">
        <v>450</v>
      </c>
      <c r="F140" s="168"/>
      <c r="G140" s="160">
        <f>G141+G143</f>
        <v>169847.6</v>
      </c>
      <c r="H140" s="160">
        <f>H141+H143</f>
        <v>169847.6</v>
      </c>
      <c r="I140" s="160">
        <f aca="true" t="shared" si="58" ref="I140:Q140">I141+I143</f>
        <v>109719.9</v>
      </c>
      <c r="J140" s="160">
        <f t="shared" si="58"/>
        <v>109719.9</v>
      </c>
      <c r="K140" s="160">
        <f t="shared" si="58"/>
        <v>0</v>
      </c>
      <c r="L140" s="166">
        <f t="shared" si="58"/>
        <v>60127.7</v>
      </c>
      <c r="M140" s="160">
        <f t="shared" si="58"/>
        <v>148851</v>
      </c>
      <c r="N140" s="160">
        <f t="shared" si="58"/>
        <v>89098</v>
      </c>
      <c r="O140" s="160">
        <f t="shared" si="58"/>
        <v>89098</v>
      </c>
      <c r="P140" s="160">
        <f t="shared" si="58"/>
        <v>0</v>
      </c>
      <c r="Q140" s="160">
        <f t="shared" si="58"/>
        <v>59753</v>
      </c>
      <c r="R140" s="152">
        <f t="shared" si="39"/>
        <v>87.63797663316997</v>
      </c>
    </row>
    <row r="141" spans="1:18" ht="38.25">
      <c r="A141" s="175"/>
      <c r="B141" s="138" t="s">
        <v>531</v>
      </c>
      <c r="C141" s="137" t="s">
        <v>411</v>
      </c>
      <c r="D141" s="168" t="s">
        <v>392</v>
      </c>
      <c r="E141" s="168" t="s">
        <v>532</v>
      </c>
      <c r="F141" s="168"/>
      <c r="G141" s="166">
        <f>G142</f>
        <v>59306.3</v>
      </c>
      <c r="H141" s="166">
        <f>H142</f>
        <v>59306.299999999996</v>
      </c>
      <c r="I141" s="166">
        <f aca="true" t="shared" si="59" ref="I141:Q141">I142</f>
        <v>20694.6</v>
      </c>
      <c r="J141" s="166">
        <f t="shared" si="59"/>
        <v>20694.6</v>
      </c>
      <c r="K141" s="160">
        <f t="shared" si="59"/>
        <v>0</v>
      </c>
      <c r="L141" s="160">
        <f t="shared" si="59"/>
        <v>38611.7</v>
      </c>
      <c r="M141" s="160">
        <f t="shared" si="59"/>
        <v>59306</v>
      </c>
      <c r="N141" s="160">
        <f t="shared" si="59"/>
        <v>20694</v>
      </c>
      <c r="O141" s="160">
        <f t="shared" si="59"/>
        <v>20694</v>
      </c>
      <c r="P141" s="160">
        <f t="shared" si="59"/>
        <v>0</v>
      </c>
      <c r="Q141" s="160">
        <f t="shared" si="59"/>
        <v>38612</v>
      </c>
      <c r="R141" s="152">
        <f t="shared" si="39"/>
        <v>99.99949415154883</v>
      </c>
    </row>
    <row r="142" spans="1:18" ht="14.25">
      <c r="A142" s="175"/>
      <c r="B142" s="138" t="s">
        <v>447</v>
      </c>
      <c r="C142" s="137" t="s">
        <v>411</v>
      </c>
      <c r="D142" s="168" t="s">
        <v>392</v>
      </c>
      <c r="E142" s="168" t="s">
        <v>532</v>
      </c>
      <c r="F142" s="168" t="s">
        <v>448</v>
      </c>
      <c r="G142" s="166">
        <v>59306.3</v>
      </c>
      <c r="H142" s="166">
        <f>I142+L142</f>
        <v>59306.299999999996</v>
      </c>
      <c r="I142" s="167">
        <f>SUM(J142:K142)</f>
        <v>20694.6</v>
      </c>
      <c r="J142" s="166">
        <v>20694.6</v>
      </c>
      <c r="K142" s="159"/>
      <c r="L142" s="160">
        <v>38611.7</v>
      </c>
      <c r="M142" s="160">
        <f>N142+Q142</f>
        <v>59306</v>
      </c>
      <c r="N142" s="159">
        <f>SUM(O142:P142)</f>
        <v>20694</v>
      </c>
      <c r="O142" s="160">
        <v>20694</v>
      </c>
      <c r="P142" s="159"/>
      <c r="Q142" s="160">
        <v>38612</v>
      </c>
      <c r="R142" s="152">
        <f t="shared" si="39"/>
        <v>99.99949415154883</v>
      </c>
    </row>
    <row r="143" spans="1:18" ht="14.25">
      <c r="A143" s="175"/>
      <c r="B143" s="138" t="s">
        <v>449</v>
      </c>
      <c r="C143" s="137" t="s">
        <v>411</v>
      </c>
      <c r="D143" s="168" t="s">
        <v>392</v>
      </c>
      <c r="E143" s="168" t="s">
        <v>521</v>
      </c>
      <c r="F143" s="168"/>
      <c r="G143" s="166">
        <f aca="true" t="shared" si="60" ref="G143:Q145">G144</f>
        <v>110541.3</v>
      </c>
      <c r="H143" s="166">
        <f t="shared" si="60"/>
        <v>110541.3</v>
      </c>
      <c r="I143" s="166">
        <f t="shared" si="60"/>
        <v>89025.3</v>
      </c>
      <c r="J143" s="166">
        <f t="shared" si="60"/>
        <v>89025.3</v>
      </c>
      <c r="K143" s="160">
        <f t="shared" si="60"/>
        <v>0</v>
      </c>
      <c r="L143" s="166">
        <f t="shared" si="60"/>
        <v>21516</v>
      </c>
      <c r="M143" s="160">
        <f t="shared" si="60"/>
        <v>89545</v>
      </c>
      <c r="N143" s="160">
        <f t="shared" si="60"/>
        <v>68404</v>
      </c>
      <c r="O143" s="160">
        <f t="shared" si="60"/>
        <v>68404</v>
      </c>
      <c r="P143" s="160">
        <f t="shared" si="60"/>
        <v>0</v>
      </c>
      <c r="Q143" s="160">
        <f t="shared" si="60"/>
        <v>21141</v>
      </c>
      <c r="R143" s="152">
        <f t="shared" si="39"/>
        <v>81.0059226732452</v>
      </c>
    </row>
    <row r="144" spans="1:18" ht="38.25">
      <c r="A144" s="175"/>
      <c r="B144" s="138" t="s">
        <v>520</v>
      </c>
      <c r="C144" s="137" t="s">
        <v>411</v>
      </c>
      <c r="D144" s="168" t="s">
        <v>392</v>
      </c>
      <c r="E144" s="168" t="s">
        <v>533</v>
      </c>
      <c r="F144" s="168"/>
      <c r="G144" s="166">
        <f t="shared" si="60"/>
        <v>110541.3</v>
      </c>
      <c r="H144" s="166">
        <f t="shared" si="60"/>
        <v>110541.3</v>
      </c>
      <c r="I144" s="166">
        <f t="shared" si="60"/>
        <v>89025.3</v>
      </c>
      <c r="J144" s="166">
        <f t="shared" si="60"/>
        <v>89025.3</v>
      </c>
      <c r="K144" s="160">
        <f t="shared" si="60"/>
        <v>0</v>
      </c>
      <c r="L144" s="166">
        <f t="shared" si="60"/>
        <v>21516</v>
      </c>
      <c r="M144" s="160">
        <f t="shared" si="60"/>
        <v>89545</v>
      </c>
      <c r="N144" s="160">
        <f t="shared" si="60"/>
        <v>68404</v>
      </c>
      <c r="O144" s="160">
        <f t="shared" si="60"/>
        <v>68404</v>
      </c>
      <c r="P144" s="160">
        <f t="shared" si="60"/>
        <v>0</v>
      </c>
      <c r="Q144" s="160">
        <f t="shared" si="60"/>
        <v>21141</v>
      </c>
      <c r="R144" s="152">
        <f t="shared" si="39"/>
        <v>81.0059226732452</v>
      </c>
    </row>
    <row r="145" spans="1:18" ht="25.5">
      <c r="A145" s="175"/>
      <c r="B145" s="138" t="s">
        <v>534</v>
      </c>
      <c r="C145" s="137" t="s">
        <v>411</v>
      </c>
      <c r="D145" s="168" t="s">
        <v>392</v>
      </c>
      <c r="E145" s="168" t="s">
        <v>533</v>
      </c>
      <c r="F145" s="168"/>
      <c r="G145" s="166">
        <f t="shared" si="60"/>
        <v>110541.3</v>
      </c>
      <c r="H145" s="166">
        <f t="shared" si="60"/>
        <v>110541.3</v>
      </c>
      <c r="I145" s="166">
        <f t="shared" si="60"/>
        <v>89025.3</v>
      </c>
      <c r="J145" s="166">
        <f t="shared" si="60"/>
        <v>89025.3</v>
      </c>
      <c r="K145" s="160">
        <f t="shared" si="60"/>
        <v>0</v>
      </c>
      <c r="L145" s="166">
        <f t="shared" si="60"/>
        <v>21516</v>
      </c>
      <c r="M145" s="160">
        <f t="shared" si="60"/>
        <v>89545</v>
      </c>
      <c r="N145" s="160">
        <f t="shared" si="60"/>
        <v>68404</v>
      </c>
      <c r="O145" s="160">
        <f t="shared" si="60"/>
        <v>68404</v>
      </c>
      <c r="P145" s="160">
        <f t="shared" si="60"/>
        <v>0</v>
      </c>
      <c r="Q145" s="160">
        <f t="shared" si="60"/>
        <v>21141</v>
      </c>
      <c r="R145" s="152">
        <f t="shared" si="39"/>
        <v>81.0059226732452</v>
      </c>
    </row>
    <row r="146" spans="1:18" ht="14.25">
      <c r="A146" s="175"/>
      <c r="B146" s="138" t="s">
        <v>447</v>
      </c>
      <c r="C146" s="137" t="s">
        <v>411</v>
      </c>
      <c r="D146" s="168" t="s">
        <v>392</v>
      </c>
      <c r="E146" s="168" t="s">
        <v>533</v>
      </c>
      <c r="F146" s="168" t="s">
        <v>448</v>
      </c>
      <c r="G146" s="166">
        <v>110541.3</v>
      </c>
      <c r="H146" s="166">
        <f>I146+L146</f>
        <v>110541.3</v>
      </c>
      <c r="I146" s="167">
        <f>SUM(J146:K146)</f>
        <v>89025.3</v>
      </c>
      <c r="J146" s="166">
        <v>89025.3</v>
      </c>
      <c r="K146" s="159"/>
      <c r="L146" s="166">
        <v>21516</v>
      </c>
      <c r="M146" s="160">
        <f>N146+Q146</f>
        <v>89545</v>
      </c>
      <c r="N146" s="159">
        <f>SUM(O146:P146)</f>
        <v>68404</v>
      </c>
      <c r="O146" s="160">
        <v>68404</v>
      </c>
      <c r="P146" s="159"/>
      <c r="Q146" s="160">
        <v>21141</v>
      </c>
      <c r="R146" s="152">
        <f t="shared" si="39"/>
        <v>81.0059226732452</v>
      </c>
    </row>
    <row r="147" spans="1:18" ht="38.25">
      <c r="A147" s="175"/>
      <c r="B147" s="138" t="s">
        <v>535</v>
      </c>
      <c r="C147" s="137" t="s">
        <v>411</v>
      </c>
      <c r="D147" s="168" t="s">
        <v>392</v>
      </c>
      <c r="E147" s="168" t="s">
        <v>536</v>
      </c>
      <c r="F147" s="168"/>
      <c r="G147" s="166">
        <f>G148</f>
        <v>3222.2</v>
      </c>
      <c r="H147" s="166">
        <f>H148</f>
        <v>3222.2</v>
      </c>
      <c r="I147" s="160">
        <f aca="true" t="shared" si="61" ref="I147:Q147">I148</f>
        <v>3158</v>
      </c>
      <c r="J147" s="160">
        <f t="shared" si="61"/>
        <v>3158</v>
      </c>
      <c r="K147" s="160">
        <f t="shared" si="61"/>
        <v>0</v>
      </c>
      <c r="L147" s="166">
        <f t="shared" si="61"/>
        <v>64.2</v>
      </c>
      <c r="M147" s="160">
        <f t="shared" si="61"/>
        <v>3222</v>
      </c>
      <c r="N147" s="160">
        <f t="shared" si="61"/>
        <v>3158</v>
      </c>
      <c r="O147" s="160">
        <f t="shared" si="61"/>
        <v>3158</v>
      </c>
      <c r="P147" s="160">
        <f t="shared" si="61"/>
        <v>0</v>
      </c>
      <c r="Q147" s="160">
        <f t="shared" si="61"/>
        <v>64</v>
      </c>
      <c r="R147" s="152">
        <f t="shared" si="39"/>
        <v>99.9937930606418</v>
      </c>
    </row>
    <row r="148" spans="1:18" ht="14.25">
      <c r="A148" s="175"/>
      <c r="B148" s="138" t="s">
        <v>447</v>
      </c>
      <c r="C148" s="137" t="s">
        <v>411</v>
      </c>
      <c r="D148" s="168" t="s">
        <v>392</v>
      </c>
      <c r="E148" s="168" t="s">
        <v>536</v>
      </c>
      <c r="F148" s="168" t="s">
        <v>448</v>
      </c>
      <c r="G148" s="166">
        <v>3222.2</v>
      </c>
      <c r="H148" s="166">
        <f>I148+L148</f>
        <v>3222.2</v>
      </c>
      <c r="I148" s="159">
        <f>SUM(J148:K148)</f>
        <v>3158</v>
      </c>
      <c r="J148" s="160">
        <v>3158</v>
      </c>
      <c r="K148" s="159"/>
      <c r="L148" s="166">
        <v>64.2</v>
      </c>
      <c r="M148" s="160">
        <f>N148+Q148</f>
        <v>3222</v>
      </c>
      <c r="N148" s="159">
        <f>SUM(O148:P148)</f>
        <v>3158</v>
      </c>
      <c r="O148" s="160">
        <v>3158</v>
      </c>
      <c r="P148" s="159"/>
      <c r="Q148" s="160">
        <v>64</v>
      </c>
      <c r="R148" s="152">
        <f t="shared" si="39"/>
        <v>99.9937930606418</v>
      </c>
    </row>
    <row r="149" spans="1:18" ht="14.25">
      <c r="A149" s="175"/>
      <c r="B149" s="154" t="s">
        <v>537</v>
      </c>
      <c r="C149" s="170" t="s">
        <v>411</v>
      </c>
      <c r="D149" s="171" t="s">
        <v>400</v>
      </c>
      <c r="E149" s="171"/>
      <c r="F149" s="171"/>
      <c r="G149" s="177">
        <f aca="true" t="shared" si="62" ref="G149:Q149">G152+G150</f>
        <v>29088.4</v>
      </c>
      <c r="H149" s="177">
        <f t="shared" si="62"/>
        <v>29088.4</v>
      </c>
      <c r="I149" s="177">
        <f t="shared" si="62"/>
        <v>29043</v>
      </c>
      <c r="J149" s="177">
        <f t="shared" si="62"/>
        <v>29043</v>
      </c>
      <c r="K149" s="177">
        <f t="shared" si="62"/>
        <v>0</v>
      </c>
      <c r="L149" s="177">
        <f t="shared" si="62"/>
        <v>45.4</v>
      </c>
      <c r="M149" s="172">
        <f t="shared" si="62"/>
        <v>28639</v>
      </c>
      <c r="N149" s="172">
        <f t="shared" si="62"/>
        <v>28594</v>
      </c>
      <c r="O149" s="172">
        <f t="shared" si="62"/>
        <v>28594</v>
      </c>
      <c r="P149" s="172">
        <f t="shared" si="62"/>
        <v>0</v>
      </c>
      <c r="Q149" s="172">
        <f t="shared" si="62"/>
        <v>45</v>
      </c>
      <c r="R149" s="152">
        <f t="shared" si="39"/>
        <v>98.45505424842892</v>
      </c>
    </row>
    <row r="150" spans="1:18" ht="25.5">
      <c r="A150" s="175"/>
      <c r="B150" s="138" t="s">
        <v>445</v>
      </c>
      <c r="C150" s="137" t="s">
        <v>530</v>
      </c>
      <c r="D150" s="168" t="s">
        <v>400</v>
      </c>
      <c r="E150" s="168" t="s">
        <v>446</v>
      </c>
      <c r="F150" s="168"/>
      <c r="G150" s="185">
        <f aca="true" t="shared" si="63" ref="G150:Q150">G151</f>
        <v>45.4</v>
      </c>
      <c r="H150" s="185">
        <f t="shared" si="63"/>
        <v>45.4</v>
      </c>
      <c r="I150" s="185">
        <f t="shared" si="63"/>
        <v>0</v>
      </c>
      <c r="J150" s="185">
        <f t="shared" si="63"/>
        <v>0</v>
      </c>
      <c r="K150" s="185">
        <f t="shared" si="63"/>
        <v>0</v>
      </c>
      <c r="L150" s="185">
        <f t="shared" si="63"/>
        <v>45.4</v>
      </c>
      <c r="M150" s="165">
        <f t="shared" si="63"/>
        <v>45</v>
      </c>
      <c r="N150" s="165">
        <f t="shared" si="63"/>
        <v>0</v>
      </c>
      <c r="O150" s="165">
        <f t="shared" si="63"/>
        <v>0</v>
      </c>
      <c r="P150" s="165">
        <f t="shared" si="63"/>
        <v>0</v>
      </c>
      <c r="Q150" s="165">
        <f t="shared" si="63"/>
        <v>45</v>
      </c>
      <c r="R150" s="152">
        <f t="shared" si="39"/>
        <v>99.11894273127754</v>
      </c>
    </row>
    <row r="151" spans="1:18" ht="14.25">
      <c r="A151" s="175"/>
      <c r="B151" s="138" t="s">
        <v>447</v>
      </c>
      <c r="C151" s="137" t="s">
        <v>411</v>
      </c>
      <c r="D151" s="168" t="s">
        <v>400</v>
      </c>
      <c r="E151" s="168" t="s">
        <v>446</v>
      </c>
      <c r="F151" s="168" t="s">
        <v>448</v>
      </c>
      <c r="G151" s="185">
        <v>45.4</v>
      </c>
      <c r="H151" s="185">
        <f>I151+L151</f>
        <v>45.4</v>
      </c>
      <c r="I151" s="165">
        <f>SUM(J151:K151)</f>
        <v>0</v>
      </c>
      <c r="J151" s="165"/>
      <c r="K151" s="165"/>
      <c r="L151" s="185">
        <v>45.4</v>
      </c>
      <c r="M151" s="165">
        <f>N151+Q151</f>
        <v>45</v>
      </c>
      <c r="N151" s="165">
        <f>SUM(O151:P151)</f>
        <v>0</v>
      </c>
      <c r="O151" s="165"/>
      <c r="P151" s="165"/>
      <c r="Q151" s="165">
        <v>45</v>
      </c>
      <c r="R151" s="152">
        <f t="shared" si="39"/>
        <v>99.11894273127754</v>
      </c>
    </row>
    <row r="152" spans="1:18" ht="14.25">
      <c r="A152" s="175"/>
      <c r="B152" s="138" t="s">
        <v>537</v>
      </c>
      <c r="C152" s="137" t="s">
        <v>411</v>
      </c>
      <c r="D152" s="168" t="s">
        <v>400</v>
      </c>
      <c r="E152" s="168" t="s">
        <v>538</v>
      </c>
      <c r="F152" s="168"/>
      <c r="G152" s="160">
        <f>G153+G155+G157+G159+G161</f>
        <v>29043</v>
      </c>
      <c r="H152" s="160">
        <f>H153+H155+H157+H159+H161</f>
        <v>29043</v>
      </c>
      <c r="I152" s="160">
        <f aca="true" t="shared" si="64" ref="I152:Q152">I153+I155+I157+I159+I161</f>
        <v>29043</v>
      </c>
      <c r="J152" s="160">
        <f t="shared" si="64"/>
        <v>29043</v>
      </c>
      <c r="K152" s="160">
        <f t="shared" si="64"/>
        <v>0</v>
      </c>
      <c r="L152" s="160">
        <f t="shared" si="64"/>
        <v>0</v>
      </c>
      <c r="M152" s="160">
        <f t="shared" si="64"/>
        <v>28594</v>
      </c>
      <c r="N152" s="160">
        <f t="shared" si="64"/>
        <v>28594</v>
      </c>
      <c r="O152" s="160">
        <f t="shared" si="64"/>
        <v>28594</v>
      </c>
      <c r="P152" s="160">
        <f t="shared" si="64"/>
        <v>0</v>
      </c>
      <c r="Q152" s="160">
        <f t="shared" si="64"/>
        <v>0</v>
      </c>
      <c r="R152" s="152">
        <f t="shared" si="39"/>
        <v>98.45401645835486</v>
      </c>
    </row>
    <row r="153" spans="1:18" ht="14.25">
      <c r="A153" s="175"/>
      <c r="B153" s="138" t="s">
        <v>539</v>
      </c>
      <c r="C153" s="137" t="s">
        <v>530</v>
      </c>
      <c r="D153" s="168" t="s">
        <v>400</v>
      </c>
      <c r="E153" s="168" t="s">
        <v>540</v>
      </c>
      <c r="F153" s="168"/>
      <c r="G153" s="159">
        <f>G154</f>
        <v>3790</v>
      </c>
      <c r="H153" s="159">
        <f>H154</f>
        <v>3790</v>
      </c>
      <c r="I153" s="159">
        <f aca="true" t="shared" si="65" ref="I153:Q153">I154</f>
        <v>3790</v>
      </c>
      <c r="J153" s="159">
        <f t="shared" si="65"/>
        <v>3790</v>
      </c>
      <c r="K153" s="159">
        <f t="shared" si="65"/>
        <v>0</v>
      </c>
      <c r="L153" s="159">
        <f t="shared" si="65"/>
        <v>0</v>
      </c>
      <c r="M153" s="159">
        <f t="shared" si="65"/>
        <v>3737</v>
      </c>
      <c r="N153" s="159">
        <f t="shared" si="65"/>
        <v>3737</v>
      </c>
      <c r="O153" s="159">
        <f t="shared" si="65"/>
        <v>3737</v>
      </c>
      <c r="P153" s="159">
        <f t="shared" si="65"/>
        <v>0</v>
      </c>
      <c r="Q153" s="159">
        <f t="shared" si="65"/>
        <v>0</v>
      </c>
      <c r="R153" s="152">
        <f t="shared" si="39"/>
        <v>98.60158311345646</v>
      </c>
    </row>
    <row r="154" spans="1:18" ht="14.25">
      <c r="A154" s="175"/>
      <c r="B154" s="138" t="s">
        <v>397</v>
      </c>
      <c r="C154" s="137" t="s">
        <v>411</v>
      </c>
      <c r="D154" s="168" t="s">
        <v>400</v>
      </c>
      <c r="E154" s="168" t="s">
        <v>540</v>
      </c>
      <c r="F154" s="168" t="s">
        <v>398</v>
      </c>
      <c r="G154" s="160">
        <v>3790</v>
      </c>
      <c r="H154" s="160">
        <f>I154+L154</f>
        <v>3790</v>
      </c>
      <c r="I154" s="159">
        <f>SUM(J154:K154)</f>
        <v>3790</v>
      </c>
      <c r="J154" s="160">
        <v>3790</v>
      </c>
      <c r="K154" s="159"/>
      <c r="L154" s="160"/>
      <c r="M154" s="160">
        <f>N154+Q154</f>
        <v>3737</v>
      </c>
      <c r="N154" s="159">
        <f>SUM(O154:P154)</f>
        <v>3737</v>
      </c>
      <c r="O154" s="160">
        <v>3737</v>
      </c>
      <c r="P154" s="159"/>
      <c r="Q154" s="160"/>
      <c r="R154" s="152">
        <f t="shared" si="39"/>
        <v>98.60158311345646</v>
      </c>
    </row>
    <row r="155" spans="1:18" ht="25.5">
      <c r="A155" s="175"/>
      <c r="B155" s="138" t="s">
        <v>541</v>
      </c>
      <c r="C155" s="137" t="s">
        <v>411</v>
      </c>
      <c r="D155" s="168" t="s">
        <v>400</v>
      </c>
      <c r="E155" s="168" t="s">
        <v>542</v>
      </c>
      <c r="F155" s="168"/>
      <c r="G155" s="160">
        <f>G156</f>
        <v>12907</v>
      </c>
      <c r="H155" s="160">
        <f>H156</f>
        <v>12907</v>
      </c>
      <c r="I155" s="160">
        <f aca="true" t="shared" si="66" ref="I155:Q155">I156</f>
        <v>12907</v>
      </c>
      <c r="J155" s="160">
        <f t="shared" si="66"/>
        <v>12907</v>
      </c>
      <c r="K155" s="160">
        <f t="shared" si="66"/>
        <v>0</v>
      </c>
      <c r="L155" s="160">
        <f t="shared" si="66"/>
        <v>0</v>
      </c>
      <c r="M155" s="160">
        <f t="shared" si="66"/>
        <v>12732</v>
      </c>
      <c r="N155" s="160">
        <f t="shared" si="66"/>
        <v>12732</v>
      </c>
      <c r="O155" s="160">
        <f t="shared" si="66"/>
        <v>12732</v>
      </c>
      <c r="P155" s="160">
        <f t="shared" si="66"/>
        <v>0</v>
      </c>
      <c r="Q155" s="160">
        <f t="shared" si="66"/>
        <v>0</v>
      </c>
      <c r="R155" s="152">
        <f t="shared" si="39"/>
        <v>98.64414658712327</v>
      </c>
    </row>
    <row r="156" spans="1:18" ht="14.25">
      <c r="A156" s="175"/>
      <c r="B156" s="138" t="s">
        <v>397</v>
      </c>
      <c r="C156" s="137" t="s">
        <v>411</v>
      </c>
      <c r="D156" s="168" t="s">
        <v>400</v>
      </c>
      <c r="E156" s="168" t="s">
        <v>542</v>
      </c>
      <c r="F156" s="168" t="s">
        <v>398</v>
      </c>
      <c r="G156" s="160">
        <v>12907</v>
      </c>
      <c r="H156" s="160">
        <f>I156+L156</f>
        <v>12907</v>
      </c>
      <c r="I156" s="159">
        <f>SUM(J156:K156)</f>
        <v>12907</v>
      </c>
      <c r="J156" s="160">
        <v>12907</v>
      </c>
      <c r="K156" s="159"/>
      <c r="L156" s="160"/>
      <c r="M156" s="160">
        <f>N156+Q156</f>
        <v>12732</v>
      </c>
      <c r="N156" s="159">
        <f>SUM(O156:P156)</f>
        <v>12732</v>
      </c>
      <c r="O156" s="160">
        <v>12732</v>
      </c>
      <c r="P156" s="159"/>
      <c r="Q156" s="160"/>
      <c r="R156" s="152">
        <f t="shared" si="39"/>
        <v>98.64414658712327</v>
      </c>
    </row>
    <row r="157" spans="1:18" ht="14.25">
      <c r="A157" s="175"/>
      <c r="B157" s="138" t="s">
        <v>543</v>
      </c>
      <c r="C157" s="137" t="s">
        <v>411</v>
      </c>
      <c r="D157" s="168" t="s">
        <v>400</v>
      </c>
      <c r="E157" s="168" t="s">
        <v>544</v>
      </c>
      <c r="F157" s="168"/>
      <c r="G157" s="160">
        <f>G158</f>
        <v>5000</v>
      </c>
      <c r="H157" s="160">
        <f>H158</f>
        <v>5000</v>
      </c>
      <c r="I157" s="160">
        <f aca="true" t="shared" si="67" ref="I157:Q157">I158</f>
        <v>5000</v>
      </c>
      <c r="J157" s="160">
        <f t="shared" si="67"/>
        <v>5000</v>
      </c>
      <c r="K157" s="160">
        <f t="shared" si="67"/>
        <v>0</v>
      </c>
      <c r="L157" s="160">
        <f t="shared" si="67"/>
        <v>0</v>
      </c>
      <c r="M157" s="160">
        <f t="shared" si="67"/>
        <v>5000</v>
      </c>
      <c r="N157" s="160">
        <f t="shared" si="67"/>
        <v>5000</v>
      </c>
      <c r="O157" s="160">
        <f t="shared" si="67"/>
        <v>5000</v>
      </c>
      <c r="P157" s="160">
        <f t="shared" si="67"/>
        <v>0</v>
      </c>
      <c r="Q157" s="160">
        <f t="shared" si="67"/>
        <v>0</v>
      </c>
      <c r="R157" s="152">
        <f t="shared" si="39"/>
        <v>100</v>
      </c>
    </row>
    <row r="158" spans="1:18" ht="14.25">
      <c r="A158" s="175"/>
      <c r="B158" s="138" t="s">
        <v>397</v>
      </c>
      <c r="C158" s="168" t="s">
        <v>411</v>
      </c>
      <c r="D158" s="168" t="s">
        <v>400</v>
      </c>
      <c r="E158" s="168" t="s">
        <v>544</v>
      </c>
      <c r="F158" s="168" t="s">
        <v>398</v>
      </c>
      <c r="G158" s="159">
        <v>5000</v>
      </c>
      <c r="H158" s="159">
        <f>I158+L158</f>
        <v>5000</v>
      </c>
      <c r="I158" s="159">
        <f>SUM(J158:K158)</f>
        <v>5000</v>
      </c>
      <c r="J158" s="160">
        <v>5000</v>
      </c>
      <c r="K158" s="159"/>
      <c r="L158" s="160"/>
      <c r="M158" s="160">
        <f>N158+Q158</f>
        <v>5000</v>
      </c>
      <c r="N158" s="159">
        <f>SUM(O158:P158)</f>
        <v>5000</v>
      </c>
      <c r="O158" s="159">
        <v>5000</v>
      </c>
      <c r="P158" s="159"/>
      <c r="Q158" s="159"/>
      <c r="R158" s="152">
        <f t="shared" si="39"/>
        <v>100</v>
      </c>
    </row>
    <row r="159" spans="1:18" ht="14.25">
      <c r="A159" s="175"/>
      <c r="B159" s="138" t="s">
        <v>545</v>
      </c>
      <c r="C159" s="137" t="s">
        <v>411</v>
      </c>
      <c r="D159" s="168" t="s">
        <v>400</v>
      </c>
      <c r="E159" s="168" t="s">
        <v>546</v>
      </c>
      <c r="F159" s="168"/>
      <c r="G159" s="160">
        <f>G160</f>
        <v>396</v>
      </c>
      <c r="H159" s="160">
        <f>H160</f>
        <v>396</v>
      </c>
      <c r="I159" s="160">
        <f aca="true" t="shared" si="68" ref="I159:Q159">I160</f>
        <v>396</v>
      </c>
      <c r="J159" s="160">
        <f t="shared" si="68"/>
        <v>396</v>
      </c>
      <c r="K159" s="160">
        <f t="shared" si="68"/>
        <v>0</v>
      </c>
      <c r="L159" s="160">
        <f t="shared" si="68"/>
        <v>0</v>
      </c>
      <c r="M159" s="160">
        <f t="shared" si="68"/>
        <v>386</v>
      </c>
      <c r="N159" s="160">
        <f t="shared" si="68"/>
        <v>386</v>
      </c>
      <c r="O159" s="160">
        <f t="shared" si="68"/>
        <v>386</v>
      </c>
      <c r="P159" s="160">
        <f t="shared" si="68"/>
        <v>0</v>
      </c>
      <c r="Q159" s="160">
        <f t="shared" si="68"/>
        <v>0</v>
      </c>
      <c r="R159" s="152">
        <f t="shared" si="39"/>
        <v>97.47474747474747</v>
      </c>
    </row>
    <row r="160" spans="1:18" ht="14.25">
      <c r="A160" s="175"/>
      <c r="B160" s="138" t="s">
        <v>397</v>
      </c>
      <c r="C160" s="137" t="s">
        <v>411</v>
      </c>
      <c r="D160" s="168" t="s">
        <v>400</v>
      </c>
      <c r="E160" s="168" t="s">
        <v>546</v>
      </c>
      <c r="F160" s="168" t="s">
        <v>398</v>
      </c>
      <c r="G160" s="160">
        <v>396</v>
      </c>
      <c r="H160" s="160">
        <f>I160+L160</f>
        <v>396</v>
      </c>
      <c r="I160" s="159">
        <f>SUM(J160:K160)</f>
        <v>396</v>
      </c>
      <c r="J160" s="160">
        <v>396</v>
      </c>
      <c r="K160" s="159"/>
      <c r="L160" s="160"/>
      <c r="M160" s="160">
        <f>N160+Q160</f>
        <v>386</v>
      </c>
      <c r="N160" s="159">
        <f>SUM(O160:P160)</f>
        <v>386</v>
      </c>
      <c r="O160" s="159">
        <v>386</v>
      </c>
      <c r="P160" s="159"/>
      <c r="Q160" s="159"/>
      <c r="R160" s="152">
        <f t="shared" si="39"/>
        <v>97.47474747474747</v>
      </c>
    </row>
    <row r="161" spans="1:18" ht="14.25">
      <c r="A161" s="175"/>
      <c r="B161" s="138" t="s">
        <v>547</v>
      </c>
      <c r="C161" s="137" t="s">
        <v>411</v>
      </c>
      <c r="D161" s="168" t="s">
        <v>400</v>
      </c>
      <c r="E161" s="168" t="s">
        <v>548</v>
      </c>
      <c r="F161" s="168"/>
      <c r="G161" s="160">
        <f>G162</f>
        <v>6950</v>
      </c>
      <c r="H161" s="160">
        <f>H162</f>
        <v>6950</v>
      </c>
      <c r="I161" s="160">
        <f aca="true" t="shared" si="69" ref="I161:Q161">I162</f>
        <v>6950</v>
      </c>
      <c r="J161" s="160">
        <f t="shared" si="69"/>
        <v>6950</v>
      </c>
      <c r="K161" s="160">
        <f t="shared" si="69"/>
        <v>0</v>
      </c>
      <c r="L161" s="160">
        <f t="shared" si="69"/>
        <v>0</v>
      </c>
      <c r="M161" s="160">
        <f t="shared" si="69"/>
        <v>6739</v>
      </c>
      <c r="N161" s="160">
        <f t="shared" si="69"/>
        <v>6739</v>
      </c>
      <c r="O161" s="160">
        <f t="shared" si="69"/>
        <v>6739</v>
      </c>
      <c r="P161" s="160">
        <f t="shared" si="69"/>
        <v>0</v>
      </c>
      <c r="Q161" s="160">
        <f t="shared" si="69"/>
        <v>0</v>
      </c>
      <c r="R161" s="152">
        <f t="shared" si="39"/>
        <v>96.96402877697842</v>
      </c>
    </row>
    <row r="162" spans="1:18" ht="14.25">
      <c r="A162" s="175"/>
      <c r="B162" s="138" t="s">
        <v>397</v>
      </c>
      <c r="C162" s="137" t="s">
        <v>411</v>
      </c>
      <c r="D162" s="168" t="s">
        <v>400</v>
      </c>
      <c r="E162" s="168" t="s">
        <v>548</v>
      </c>
      <c r="F162" s="168" t="s">
        <v>398</v>
      </c>
      <c r="G162" s="160">
        <v>6950</v>
      </c>
      <c r="H162" s="160">
        <f>I162+L162</f>
        <v>6950</v>
      </c>
      <c r="I162" s="159">
        <f>SUM(J162:K162)</f>
        <v>6950</v>
      </c>
      <c r="J162" s="160">
        <v>6950</v>
      </c>
      <c r="K162" s="159"/>
      <c r="L162" s="160"/>
      <c r="M162" s="160">
        <f>N162+Q162</f>
        <v>6739</v>
      </c>
      <c r="N162" s="159">
        <f>SUM(O162:P162)</f>
        <v>6739</v>
      </c>
      <c r="O162" s="159">
        <v>6739</v>
      </c>
      <c r="P162" s="159"/>
      <c r="Q162" s="159"/>
      <c r="R162" s="152">
        <f t="shared" si="39"/>
        <v>96.96402877697842</v>
      </c>
    </row>
    <row r="163" spans="1:18" ht="25.5">
      <c r="A163" s="175"/>
      <c r="B163" s="154" t="s">
        <v>549</v>
      </c>
      <c r="C163" s="170" t="s">
        <v>411</v>
      </c>
      <c r="D163" s="171" t="s">
        <v>411</v>
      </c>
      <c r="E163" s="168"/>
      <c r="F163" s="168"/>
      <c r="G163" s="172">
        <f>G164+G169+G167</f>
        <v>18968</v>
      </c>
      <c r="H163" s="172">
        <f aca="true" t="shared" si="70" ref="H163:Q163">H164+H169+H167</f>
        <v>18968</v>
      </c>
      <c r="I163" s="172">
        <f t="shared" si="70"/>
        <v>18968</v>
      </c>
      <c r="J163" s="172">
        <f t="shared" si="70"/>
        <v>18968</v>
      </c>
      <c r="K163" s="172">
        <f t="shared" si="70"/>
        <v>0</v>
      </c>
      <c r="L163" s="172">
        <f t="shared" si="70"/>
        <v>0</v>
      </c>
      <c r="M163" s="172">
        <f t="shared" si="70"/>
        <v>9840</v>
      </c>
      <c r="N163" s="172">
        <f t="shared" si="70"/>
        <v>9840</v>
      </c>
      <c r="O163" s="172">
        <f t="shared" si="70"/>
        <v>9840</v>
      </c>
      <c r="P163" s="172">
        <f t="shared" si="70"/>
        <v>0</v>
      </c>
      <c r="Q163" s="172">
        <f t="shared" si="70"/>
        <v>0</v>
      </c>
      <c r="R163" s="152">
        <f t="shared" si="39"/>
        <v>51.8768452129903</v>
      </c>
    </row>
    <row r="164" spans="1:18" ht="38.25">
      <c r="A164" s="175"/>
      <c r="B164" s="138" t="s">
        <v>416</v>
      </c>
      <c r="C164" s="137" t="s">
        <v>411</v>
      </c>
      <c r="D164" s="168" t="s">
        <v>411</v>
      </c>
      <c r="E164" s="168" t="s">
        <v>394</v>
      </c>
      <c r="F164" s="168"/>
      <c r="G164" s="160">
        <f>G165</f>
        <v>6238</v>
      </c>
      <c r="H164" s="160">
        <f>H165</f>
        <v>6238</v>
      </c>
      <c r="I164" s="160">
        <f aca="true" t="shared" si="71" ref="I164:Q165">I165</f>
        <v>6238</v>
      </c>
      <c r="J164" s="160">
        <f t="shared" si="71"/>
        <v>6238</v>
      </c>
      <c r="K164" s="160">
        <f t="shared" si="71"/>
        <v>0</v>
      </c>
      <c r="L164" s="160">
        <f t="shared" si="71"/>
        <v>0</v>
      </c>
      <c r="M164" s="160">
        <f t="shared" si="71"/>
        <v>6203</v>
      </c>
      <c r="N164" s="160">
        <f t="shared" si="71"/>
        <v>6203</v>
      </c>
      <c r="O164" s="160">
        <f t="shared" si="71"/>
        <v>6203</v>
      </c>
      <c r="P164" s="160">
        <f t="shared" si="71"/>
        <v>0</v>
      </c>
      <c r="Q164" s="160">
        <f t="shared" si="71"/>
        <v>0</v>
      </c>
      <c r="R164" s="152">
        <f t="shared" si="39"/>
        <v>99.43892273164477</v>
      </c>
    </row>
    <row r="165" spans="1:18" ht="14.25">
      <c r="A165" s="175"/>
      <c r="B165" s="138" t="s">
        <v>402</v>
      </c>
      <c r="C165" s="137" t="s">
        <v>411</v>
      </c>
      <c r="D165" s="168" t="s">
        <v>411</v>
      </c>
      <c r="E165" s="168" t="s">
        <v>403</v>
      </c>
      <c r="F165" s="168"/>
      <c r="G165" s="160">
        <f>G166</f>
        <v>6238</v>
      </c>
      <c r="H165" s="160">
        <f>H166</f>
        <v>6238</v>
      </c>
      <c r="I165" s="160">
        <f t="shared" si="71"/>
        <v>6238</v>
      </c>
      <c r="J165" s="160">
        <f t="shared" si="71"/>
        <v>6238</v>
      </c>
      <c r="K165" s="160">
        <f t="shared" si="71"/>
        <v>0</v>
      </c>
      <c r="L165" s="160">
        <f t="shared" si="71"/>
        <v>0</v>
      </c>
      <c r="M165" s="160">
        <f t="shared" si="71"/>
        <v>6203</v>
      </c>
      <c r="N165" s="160">
        <f t="shared" si="71"/>
        <v>6203</v>
      </c>
      <c r="O165" s="160">
        <f t="shared" si="71"/>
        <v>6203</v>
      </c>
      <c r="P165" s="160">
        <f t="shared" si="71"/>
        <v>0</v>
      </c>
      <c r="Q165" s="160">
        <f t="shared" si="71"/>
        <v>0</v>
      </c>
      <c r="R165" s="152">
        <f t="shared" si="39"/>
        <v>99.43892273164477</v>
      </c>
    </row>
    <row r="166" spans="1:18" ht="14.25">
      <c r="A166" s="175"/>
      <c r="B166" s="138" t="s">
        <v>397</v>
      </c>
      <c r="C166" s="137" t="s">
        <v>411</v>
      </c>
      <c r="D166" s="168" t="s">
        <v>411</v>
      </c>
      <c r="E166" s="168" t="s">
        <v>403</v>
      </c>
      <c r="F166" s="168" t="s">
        <v>398</v>
      </c>
      <c r="G166" s="160">
        <v>6238</v>
      </c>
      <c r="H166" s="160">
        <f>I166+L166</f>
        <v>6238</v>
      </c>
      <c r="I166" s="159">
        <f>SUM(J166:K166)</f>
        <v>6238</v>
      </c>
      <c r="J166" s="160">
        <v>6238</v>
      </c>
      <c r="K166" s="159"/>
      <c r="L166" s="160"/>
      <c r="M166" s="160">
        <f>N166+Q166</f>
        <v>6203</v>
      </c>
      <c r="N166" s="159">
        <f>SUM(O166:P166)</f>
        <v>6203</v>
      </c>
      <c r="O166" s="159">
        <v>6203</v>
      </c>
      <c r="P166" s="159"/>
      <c r="Q166" s="159"/>
      <c r="R166" s="152">
        <f t="shared" si="39"/>
        <v>99.43892273164477</v>
      </c>
    </row>
    <row r="167" spans="1:18" ht="25.5">
      <c r="A167" s="175"/>
      <c r="B167" s="162" t="s">
        <v>715</v>
      </c>
      <c r="C167" s="174" t="s">
        <v>411</v>
      </c>
      <c r="D167" s="174" t="s">
        <v>411</v>
      </c>
      <c r="E167" s="174" t="s">
        <v>710</v>
      </c>
      <c r="F167" s="174"/>
      <c r="G167" s="160">
        <f aca="true" t="shared" si="72" ref="G167:Q167">G168</f>
        <v>3468</v>
      </c>
      <c r="H167" s="160">
        <f t="shared" si="72"/>
        <v>3468</v>
      </c>
      <c r="I167" s="160">
        <f t="shared" si="72"/>
        <v>3468</v>
      </c>
      <c r="J167" s="160">
        <f t="shared" si="72"/>
        <v>3468</v>
      </c>
      <c r="K167" s="160">
        <f t="shared" si="72"/>
        <v>0</v>
      </c>
      <c r="L167" s="160">
        <f t="shared" si="72"/>
        <v>0</v>
      </c>
      <c r="M167" s="160">
        <f t="shared" si="72"/>
        <v>593</v>
      </c>
      <c r="N167" s="160">
        <f t="shared" si="72"/>
        <v>593</v>
      </c>
      <c r="O167" s="160">
        <f t="shared" si="72"/>
        <v>593</v>
      </c>
      <c r="P167" s="160">
        <f t="shared" si="72"/>
        <v>0</v>
      </c>
      <c r="Q167" s="160">
        <f t="shared" si="72"/>
        <v>0</v>
      </c>
      <c r="R167" s="152">
        <f t="shared" si="39"/>
        <v>17.09919261822376</v>
      </c>
    </row>
    <row r="168" spans="1:18" ht="14.25">
      <c r="A168" s="175"/>
      <c r="B168" s="138" t="s">
        <v>397</v>
      </c>
      <c r="C168" s="174" t="s">
        <v>411</v>
      </c>
      <c r="D168" s="174" t="s">
        <v>411</v>
      </c>
      <c r="E168" s="174" t="s">
        <v>710</v>
      </c>
      <c r="F168" s="174" t="s">
        <v>398</v>
      </c>
      <c r="G168" s="160">
        <v>3468</v>
      </c>
      <c r="H168" s="160">
        <f>I168+L168</f>
        <v>3468</v>
      </c>
      <c r="I168" s="159">
        <f>SUM(J168:K168)</f>
        <v>3468</v>
      </c>
      <c r="J168" s="160">
        <v>3468</v>
      </c>
      <c r="K168" s="159"/>
      <c r="L168" s="160"/>
      <c r="M168" s="160">
        <f>N168+Q168</f>
        <v>593</v>
      </c>
      <c r="N168" s="159">
        <f>SUM(O168:P168)</f>
        <v>593</v>
      </c>
      <c r="O168" s="159">
        <v>593</v>
      </c>
      <c r="P168" s="159"/>
      <c r="Q168" s="159"/>
      <c r="R168" s="152">
        <f t="shared" si="39"/>
        <v>17.09919261822376</v>
      </c>
    </row>
    <row r="169" spans="1:18" ht="38.25">
      <c r="A169" s="175"/>
      <c r="B169" s="138" t="s">
        <v>522</v>
      </c>
      <c r="C169" s="174" t="s">
        <v>411</v>
      </c>
      <c r="D169" s="174" t="s">
        <v>411</v>
      </c>
      <c r="E169" s="174" t="s">
        <v>523</v>
      </c>
      <c r="F169" s="174"/>
      <c r="G169" s="160">
        <f>G170</f>
        <v>9262</v>
      </c>
      <c r="H169" s="160">
        <f>H170</f>
        <v>9262</v>
      </c>
      <c r="I169" s="160">
        <f aca="true" t="shared" si="73" ref="I169:Q169">I170</f>
        <v>9262</v>
      </c>
      <c r="J169" s="160">
        <f t="shared" si="73"/>
        <v>9262</v>
      </c>
      <c r="K169" s="160">
        <f t="shared" si="73"/>
        <v>0</v>
      </c>
      <c r="L169" s="160">
        <f t="shared" si="73"/>
        <v>0</v>
      </c>
      <c r="M169" s="160">
        <f t="shared" si="73"/>
        <v>3044</v>
      </c>
      <c r="N169" s="160">
        <f t="shared" si="73"/>
        <v>3044</v>
      </c>
      <c r="O169" s="160">
        <f t="shared" si="73"/>
        <v>3044</v>
      </c>
      <c r="P169" s="160">
        <f t="shared" si="73"/>
        <v>0</v>
      </c>
      <c r="Q169" s="160">
        <f t="shared" si="73"/>
        <v>0</v>
      </c>
      <c r="R169" s="152">
        <f t="shared" si="39"/>
        <v>32.86547182034118</v>
      </c>
    </row>
    <row r="170" spans="1:18" ht="14.25">
      <c r="A170" s="175"/>
      <c r="B170" s="138" t="s">
        <v>397</v>
      </c>
      <c r="C170" s="174" t="s">
        <v>411</v>
      </c>
      <c r="D170" s="174" t="s">
        <v>411</v>
      </c>
      <c r="E170" s="174" t="s">
        <v>523</v>
      </c>
      <c r="F170" s="174" t="s">
        <v>398</v>
      </c>
      <c r="G170" s="160">
        <v>9262</v>
      </c>
      <c r="H170" s="160">
        <f>I170+L170</f>
        <v>9262</v>
      </c>
      <c r="I170" s="159">
        <f>SUM(J170:K170)</f>
        <v>9262</v>
      </c>
      <c r="J170" s="160">
        <v>9262</v>
      </c>
      <c r="K170" s="159"/>
      <c r="L170" s="160"/>
      <c r="M170" s="160">
        <f>N170+Q170</f>
        <v>3044</v>
      </c>
      <c r="N170" s="159">
        <f>SUM(O170:P170)</f>
        <v>3044</v>
      </c>
      <c r="O170" s="159">
        <v>3044</v>
      </c>
      <c r="P170" s="159"/>
      <c r="Q170" s="159"/>
      <c r="R170" s="152">
        <f t="shared" si="39"/>
        <v>32.86547182034118</v>
      </c>
    </row>
    <row r="171" spans="1:18" ht="14.25">
      <c r="A171" s="147" t="s">
        <v>550</v>
      </c>
      <c r="B171" s="148" t="s">
        <v>551</v>
      </c>
      <c r="C171" s="149" t="s">
        <v>552</v>
      </c>
      <c r="D171" s="149"/>
      <c r="E171" s="149"/>
      <c r="F171" s="149"/>
      <c r="G171" s="150">
        <f>G172+G179+G205+G212+G201</f>
        <v>518838.2</v>
      </c>
      <c r="H171" s="150">
        <f aca="true" t="shared" si="74" ref="H171:Q171">H172+H179+H205+H212+H201</f>
        <v>518838.2</v>
      </c>
      <c r="I171" s="150">
        <f t="shared" si="74"/>
        <v>275084.9</v>
      </c>
      <c r="J171" s="150">
        <f t="shared" si="74"/>
        <v>251739.2</v>
      </c>
      <c r="K171" s="150">
        <f t="shared" si="74"/>
        <v>23345.7</v>
      </c>
      <c r="L171" s="150">
        <f t="shared" si="74"/>
        <v>243753.30000000002</v>
      </c>
      <c r="M171" s="151">
        <f t="shared" si="74"/>
        <v>470492</v>
      </c>
      <c r="N171" s="151">
        <f t="shared" si="74"/>
        <v>261187</v>
      </c>
      <c r="O171" s="151">
        <f t="shared" si="74"/>
        <v>239163</v>
      </c>
      <c r="P171" s="151">
        <f t="shared" si="74"/>
        <v>22024</v>
      </c>
      <c r="Q171" s="151">
        <f t="shared" si="74"/>
        <v>209305</v>
      </c>
      <c r="R171" s="152">
        <f t="shared" si="39"/>
        <v>90.68183491500818</v>
      </c>
    </row>
    <row r="172" spans="1:18" ht="14.25">
      <c r="A172" s="169"/>
      <c r="B172" s="154" t="s">
        <v>553</v>
      </c>
      <c r="C172" s="170" t="s">
        <v>552</v>
      </c>
      <c r="D172" s="171" t="s">
        <v>387</v>
      </c>
      <c r="E172" s="171"/>
      <c r="F172" s="171"/>
      <c r="G172" s="177">
        <f>G173+G176</f>
        <v>181876.8</v>
      </c>
      <c r="H172" s="177">
        <f>H173+H176</f>
        <v>181876.8</v>
      </c>
      <c r="I172" s="172">
        <f aca="true" t="shared" si="75" ref="I172:Q172">I173+I176</f>
        <v>97142.7</v>
      </c>
      <c r="J172" s="172">
        <f t="shared" si="75"/>
        <v>80684</v>
      </c>
      <c r="K172" s="177">
        <f t="shared" si="75"/>
        <v>16458.7</v>
      </c>
      <c r="L172" s="172">
        <f t="shared" si="75"/>
        <v>84734.1</v>
      </c>
      <c r="M172" s="172">
        <f t="shared" si="75"/>
        <v>159242</v>
      </c>
      <c r="N172" s="172">
        <f t="shared" si="75"/>
        <v>93180</v>
      </c>
      <c r="O172" s="172">
        <f t="shared" si="75"/>
        <v>78207</v>
      </c>
      <c r="P172" s="172">
        <f t="shared" si="75"/>
        <v>14973</v>
      </c>
      <c r="Q172" s="172">
        <f t="shared" si="75"/>
        <v>66062</v>
      </c>
      <c r="R172" s="152">
        <f>M172/H172*100</f>
        <v>87.55487230916754</v>
      </c>
    </row>
    <row r="173" spans="1:18" ht="14.25">
      <c r="A173" s="175"/>
      <c r="B173" s="138" t="s">
        <v>554</v>
      </c>
      <c r="C173" s="137" t="s">
        <v>552</v>
      </c>
      <c r="D173" s="168" t="s">
        <v>387</v>
      </c>
      <c r="E173" s="168" t="s">
        <v>555</v>
      </c>
      <c r="F173" s="168"/>
      <c r="G173" s="166">
        <f>G174</f>
        <v>99473.7</v>
      </c>
      <c r="H173" s="166">
        <f>H174</f>
        <v>99473.7</v>
      </c>
      <c r="I173" s="160">
        <f aca="true" t="shared" si="76" ref="I173:Q174">I174</f>
        <v>97142.7</v>
      </c>
      <c r="J173" s="160">
        <f t="shared" si="76"/>
        <v>80684</v>
      </c>
      <c r="K173" s="166">
        <f t="shared" si="76"/>
        <v>16458.7</v>
      </c>
      <c r="L173" s="160">
        <f t="shared" si="76"/>
        <v>2331</v>
      </c>
      <c r="M173" s="160">
        <f t="shared" si="76"/>
        <v>95502</v>
      </c>
      <c r="N173" s="160">
        <f t="shared" si="76"/>
        <v>93180</v>
      </c>
      <c r="O173" s="160">
        <f t="shared" si="76"/>
        <v>78207</v>
      </c>
      <c r="P173" s="160">
        <f t="shared" si="76"/>
        <v>14973</v>
      </c>
      <c r="Q173" s="160">
        <f t="shared" si="76"/>
        <v>2322</v>
      </c>
      <c r="R173" s="152">
        <f>M173/H173*100</f>
        <v>96.00728634804979</v>
      </c>
    </row>
    <row r="174" spans="1:18" ht="25.5">
      <c r="A174" s="184"/>
      <c r="B174" s="138" t="s">
        <v>556</v>
      </c>
      <c r="C174" s="173" t="s">
        <v>552</v>
      </c>
      <c r="D174" s="174" t="s">
        <v>387</v>
      </c>
      <c r="E174" s="174" t="s">
        <v>557</v>
      </c>
      <c r="F174" s="174"/>
      <c r="G174" s="185">
        <f>G175</f>
        <v>99473.7</v>
      </c>
      <c r="H174" s="185">
        <f>H175</f>
        <v>99473.7</v>
      </c>
      <c r="I174" s="185">
        <f t="shared" si="76"/>
        <v>97142.7</v>
      </c>
      <c r="J174" s="185">
        <f t="shared" si="76"/>
        <v>80684</v>
      </c>
      <c r="K174" s="185">
        <f t="shared" si="76"/>
        <v>16458.7</v>
      </c>
      <c r="L174" s="185">
        <f t="shared" si="76"/>
        <v>2331</v>
      </c>
      <c r="M174" s="165">
        <f t="shared" si="76"/>
        <v>95502</v>
      </c>
      <c r="N174" s="165">
        <f t="shared" si="76"/>
        <v>93180</v>
      </c>
      <c r="O174" s="165">
        <f t="shared" si="76"/>
        <v>78207</v>
      </c>
      <c r="P174" s="165">
        <f t="shared" si="76"/>
        <v>14973</v>
      </c>
      <c r="Q174" s="165">
        <f t="shared" si="76"/>
        <v>2322</v>
      </c>
      <c r="R174" s="152">
        <f>M174/H174*100</f>
        <v>96.00728634804979</v>
      </c>
    </row>
    <row r="175" spans="1:18" ht="14.25">
      <c r="A175" s="184"/>
      <c r="B175" s="162" t="s">
        <v>558</v>
      </c>
      <c r="C175" s="173" t="s">
        <v>552</v>
      </c>
      <c r="D175" s="174" t="s">
        <v>387</v>
      </c>
      <c r="E175" s="174" t="s">
        <v>557</v>
      </c>
      <c r="F175" s="174" t="s">
        <v>559</v>
      </c>
      <c r="G175" s="166">
        <v>99473.7</v>
      </c>
      <c r="H175" s="166">
        <f>I175+L175</f>
        <v>99473.7</v>
      </c>
      <c r="I175" s="167">
        <f>SUM(J175:K175)</f>
        <v>97142.7</v>
      </c>
      <c r="J175" s="167">
        <v>80684</v>
      </c>
      <c r="K175" s="167">
        <v>16458.7</v>
      </c>
      <c r="L175" s="166">
        <v>2331</v>
      </c>
      <c r="M175" s="160">
        <f>N175+Q175</f>
        <v>95502</v>
      </c>
      <c r="N175" s="159">
        <f>SUM(O175:P175)</f>
        <v>93180</v>
      </c>
      <c r="O175" s="152">
        <v>78207</v>
      </c>
      <c r="P175" s="152">
        <v>14973</v>
      </c>
      <c r="Q175" s="152">
        <v>2322</v>
      </c>
      <c r="R175" s="152">
        <f aca="true" t="shared" si="77" ref="R175:R255">M175/H175*100</f>
        <v>96.00728634804979</v>
      </c>
    </row>
    <row r="176" spans="1:18" ht="14.25">
      <c r="A176" s="184"/>
      <c r="B176" s="138" t="s">
        <v>529</v>
      </c>
      <c r="C176" s="173" t="s">
        <v>552</v>
      </c>
      <c r="D176" s="174" t="s">
        <v>387</v>
      </c>
      <c r="E176" s="174" t="s">
        <v>450</v>
      </c>
      <c r="F176" s="174"/>
      <c r="G176" s="166">
        <f>G177</f>
        <v>82403.1</v>
      </c>
      <c r="H176" s="160">
        <f>H177</f>
        <v>82403.1</v>
      </c>
      <c r="I176" s="160">
        <f aca="true" t="shared" si="78" ref="I176:Q177">I177</f>
        <v>0</v>
      </c>
      <c r="J176" s="160">
        <f t="shared" si="78"/>
        <v>0</v>
      </c>
      <c r="K176" s="160">
        <f t="shared" si="78"/>
        <v>0</v>
      </c>
      <c r="L176" s="160">
        <f t="shared" si="78"/>
        <v>82403.1</v>
      </c>
      <c r="M176" s="160">
        <f t="shared" si="78"/>
        <v>63740</v>
      </c>
      <c r="N176" s="160">
        <f t="shared" si="78"/>
        <v>0</v>
      </c>
      <c r="O176" s="160">
        <f t="shared" si="78"/>
        <v>0</v>
      </c>
      <c r="P176" s="160">
        <f t="shared" si="78"/>
        <v>0</v>
      </c>
      <c r="Q176" s="160">
        <f t="shared" si="78"/>
        <v>63740</v>
      </c>
      <c r="R176" s="152">
        <f t="shared" si="77"/>
        <v>77.35145886501842</v>
      </c>
    </row>
    <row r="177" spans="1:18" ht="38.25">
      <c r="A177" s="184"/>
      <c r="B177" s="138" t="s">
        <v>560</v>
      </c>
      <c r="C177" s="173" t="s">
        <v>552</v>
      </c>
      <c r="D177" s="174" t="s">
        <v>387</v>
      </c>
      <c r="E177" s="174" t="s">
        <v>561</v>
      </c>
      <c r="F177" s="174"/>
      <c r="G177" s="185">
        <f>G178</f>
        <v>82403.1</v>
      </c>
      <c r="H177" s="185">
        <f>H178</f>
        <v>82403.1</v>
      </c>
      <c r="I177" s="165">
        <f t="shared" si="78"/>
        <v>0</v>
      </c>
      <c r="J177" s="165">
        <f t="shared" si="78"/>
        <v>0</v>
      </c>
      <c r="K177" s="165">
        <f t="shared" si="78"/>
        <v>0</v>
      </c>
      <c r="L177" s="185">
        <f t="shared" si="78"/>
        <v>82403.1</v>
      </c>
      <c r="M177" s="165">
        <f t="shared" si="78"/>
        <v>63740</v>
      </c>
      <c r="N177" s="165">
        <f t="shared" si="78"/>
        <v>0</v>
      </c>
      <c r="O177" s="165">
        <f t="shared" si="78"/>
        <v>0</v>
      </c>
      <c r="P177" s="165">
        <f t="shared" si="78"/>
        <v>0</v>
      </c>
      <c r="Q177" s="165">
        <f t="shared" si="78"/>
        <v>63740</v>
      </c>
      <c r="R177" s="152">
        <f t="shared" si="77"/>
        <v>77.35145886501842</v>
      </c>
    </row>
    <row r="178" spans="1:18" ht="14.25">
      <c r="A178" s="184"/>
      <c r="B178" s="138" t="s">
        <v>447</v>
      </c>
      <c r="C178" s="173" t="s">
        <v>552</v>
      </c>
      <c r="D178" s="174" t="s">
        <v>387</v>
      </c>
      <c r="E178" s="174" t="s">
        <v>561</v>
      </c>
      <c r="F178" s="174" t="s">
        <v>448</v>
      </c>
      <c r="G178" s="166">
        <v>82403.1</v>
      </c>
      <c r="H178" s="166">
        <f>I178+L178</f>
        <v>82403.1</v>
      </c>
      <c r="I178" s="159">
        <f>SUM(J178:K178)</f>
        <v>0</v>
      </c>
      <c r="J178" s="160"/>
      <c r="K178" s="159"/>
      <c r="L178" s="166">
        <v>82403.1</v>
      </c>
      <c r="M178" s="160">
        <f>N178+Q178</f>
        <v>63740</v>
      </c>
      <c r="N178" s="159">
        <f>SUM(O178:P178)</f>
        <v>0</v>
      </c>
      <c r="O178" s="152"/>
      <c r="P178" s="152"/>
      <c r="Q178" s="152">
        <v>63740</v>
      </c>
      <c r="R178" s="152">
        <f t="shared" si="77"/>
        <v>77.35145886501842</v>
      </c>
    </row>
    <row r="179" spans="1:18" ht="14.25">
      <c r="A179" s="169"/>
      <c r="B179" s="154" t="s">
        <v>562</v>
      </c>
      <c r="C179" s="170" t="s">
        <v>552</v>
      </c>
      <c r="D179" s="171" t="s">
        <v>392</v>
      </c>
      <c r="E179" s="171"/>
      <c r="F179" s="171"/>
      <c r="G179" s="177">
        <f>G180+G183+G186+G189+G194+G192</f>
        <v>310536.4</v>
      </c>
      <c r="H179" s="177">
        <f>H180+H183+H186+H189+H194+H192</f>
        <v>310536.4</v>
      </c>
      <c r="I179" s="172">
        <f aca="true" t="shared" si="79" ref="I179:Q179">I180+I183+I186+I189+I194+I192</f>
        <v>155729.2</v>
      </c>
      <c r="J179" s="177">
        <f t="shared" si="79"/>
        <v>150834.2</v>
      </c>
      <c r="K179" s="172">
        <f t="shared" si="79"/>
        <v>4895</v>
      </c>
      <c r="L179" s="177">
        <f t="shared" si="79"/>
        <v>154807.2</v>
      </c>
      <c r="M179" s="172">
        <f t="shared" si="79"/>
        <v>287272</v>
      </c>
      <c r="N179" s="172">
        <f t="shared" si="79"/>
        <v>146268</v>
      </c>
      <c r="O179" s="172">
        <f t="shared" si="79"/>
        <v>141251</v>
      </c>
      <c r="P179" s="172">
        <f t="shared" si="79"/>
        <v>5017</v>
      </c>
      <c r="Q179" s="172">
        <f t="shared" si="79"/>
        <v>141004</v>
      </c>
      <c r="R179" s="152">
        <f t="shared" si="77"/>
        <v>92.50831786547405</v>
      </c>
    </row>
    <row r="180" spans="1:18" ht="25.5">
      <c r="A180" s="184"/>
      <c r="B180" s="138" t="s">
        <v>510</v>
      </c>
      <c r="C180" s="137" t="s">
        <v>552</v>
      </c>
      <c r="D180" s="168" t="s">
        <v>392</v>
      </c>
      <c r="E180" s="174" t="s">
        <v>511</v>
      </c>
      <c r="F180" s="174"/>
      <c r="G180" s="185">
        <f>G181</f>
        <v>58405.1</v>
      </c>
      <c r="H180" s="185">
        <f>H181</f>
        <v>58405.1</v>
      </c>
      <c r="I180" s="165">
        <f aca="true" t="shared" si="80" ref="I180:Q181">I181</f>
        <v>58405.1</v>
      </c>
      <c r="J180" s="185">
        <f t="shared" si="80"/>
        <v>58405.1</v>
      </c>
      <c r="K180" s="165">
        <f t="shared" si="80"/>
        <v>0</v>
      </c>
      <c r="L180" s="165">
        <f t="shared" si="80"/>
        <v>0</v>
      </c>
      <c r="M180" s="165">
        <f t="shared" si="80"/>
        <v>58405</v>
      </c>
      <c r="N180" s="165">
        <f t="shared" si="80"/>
        <v>58405</v>
      </c>
      <c r="O180" s="165">
        <f t="shared" si="80"/>
        <v>58405</v>
      </c>
      <c r="P180" s="165">
        <f t="shared" si="80"/>
        <v>0</v>
      </c>
      <c r="Q180" s="165">
        <f t="shared" si="80"/>
        <v>0</v>
      </c>
      <c r="R180" s="152">
        <f t="shared" si="77"/>
        <v>99.99982878207554</v>
      </c>
    </row>
    <row r="181" spans="1:18" ht="25.5">
      <c r="A181" s="184"/>
      <c r="B181" s="138" t="s">
        <v>445</v>
      </c>
      <c r="C181" s="137" t="s">
        <v>552</v>
      </c>
      <c r="D181" s="168" t="s">
        <v>392</v>
      </c>
      <c r="E181" s="174" t="s">
        <v>446</v>
      </c>
      <c r="F181" s="174"/>
      <c r="G181" s="185">
        <f>G182</f>
        <v>58405.1</v>
      </c>
      <c r="H181" s="185">
        <f>H182</f>
        <v>58405.1</v>
      </c>
      <c r="I181" s="165">
        <f t="shared" si="80"/>
        <v>58405.1</v>
      </c>
      <c r="J181" s="185">
        <f t="shared" si="80"/>
        <v>58405.1</v>
      </c>
      <c r="K181" s="165">
        <f t="shared" si="80"/>
        <v>0</v>
      </c>
      <c r="L181" s="165">
        <f t="shared" si="80"/>
        <v>0</v>
      </c>
      <c r="M181" s="165">
        <f t="shared" si="80"/>
        <v>58405</v>
      </c>
      <c r="N181" s="165">
        <f t="shared" si="80"/>
        <v>58405</v>
      </c>
      <c r="O181" s="165">
        <f t="shared" si="80"/>
        <v>58405</v>
      </c>
      <c r="P181" s="165">
        <f t="shared" si="80"/>
        <v>0</v>
      </c>
      <c r="Q181" s="165">
        <f t="shared" si="80"/>
        <v>0</v>
      </c>
      <c r="R181" s="152">
        <f t="shared" si="77"/>
        <v>99.99982878207554</v>
      </c>
    </row>
    <row r="182" spans="1:18" ht="14.25">
      <c r="A182" s="184"/>
      <c r="B182" s="138" t="s">
        <v>447</v>
      </c>
      <c r="C182" s="137" t="s">
        <v>552</v>
      </c>
      <c r="D182" s="168" t="s">
        <v>392</v>
      </c>
      <c r="E182" s="174" t="s">
        <v>446</v>
      </c>
      <c r="F182" s="174" t="s">
        <v>448</v>
      </c>
      <c r="G182" s="166">
        <v>58405.1</v>
      </c>
      <c r="H182" s="166">
        <f>I182+L182</f>
        <v>58405.1</v>
      </c>
      <c r="I182" s="159">
        <f>SUM(J182:K182)</f>
        <v>58405.1</v>
      </c>
      <c r="J182" s="166">
        <v>58405.1</v>
      </c>
      <c r="K182" s="159"/>
      <c r="L182" s="160"/>
      <c r="M182" s="160">
        <f>N182+Q182</f>
        <v>58405</v>
      </c>
      <c r="N182" s="159">
        <f>SUM(O182:P182)</f>
        <v>58405</v>
      </c>
      <c r="O182" s="165">
        <v>58405</v>
      </c>
      <c r="P182" s="152"/>
      <c r="Q182" s="165"/>
      <c r="R182" s="152">
        <f t="shared" si="77"/>
        <v>99.99982878207554</v>
      </c>
    </row>
    <row r="183" spans="1:18" ht="25.5">
      <c r="A183" s="175"/>
      <c r="B183" s="138" t="s">
        <v>563</v>
      </c>
      <c r="C183" s="137" t="s">
        <v>552</v>
      </c>
      <c r="D183" s="168" t="s">
        <v>392</v>
      </c>
      <c r="E183" s="168" t="s">
        <v>564</v>
      </c>
      <c r="F183" s="168"/>
      <c r="G183" s="166">
        <f>G184</f>
        <v>180141.1</v>
      </c>
      <c r="H183" s="166">
        <f>H184</f>
        <v>180141.1</v>
      </c>
      <c r="I183" s="166">
        <f aca="true" t="shared" si="81" ref="I183:Q184">I184</f>
        <v>46204.1</v>
      </c>
      <c r="J183" s="166">
        <f t="shared" si="81"/>
        <v>43505.1</v>
      </c>
      <c r="K183" s="160">
        <f t="shared" si="81"/>
        <v>2699</v>
      </c>
      <c r="L183" s="160">
        <f t="shared" si="81"/>
        <v>133937</v>
      </c>
      <c r="M183" s="160">
        <f t="shared" si="81"/>
        <v>163930</v>
      </c>
      <c r="N183" s="160">
        <f t="shared" si="81"/>
        <v>41116</v>
      </c>
      <c r="O183" s="160">
        <f t="shared" si="81"/>
        <v>38443</v>
      </c>
      <c r="P183" s="160">
        <f t="shared" si="81"/>
        <v>2673</v>
      </c>
      <c r="Q183" s="160">
        <f t="shared" si="81"/>
        <v>122814</v>
      </c>
      <c r="R183" s="152">
        <f t="shared" si="77"/>
        <v>91.00088763752414</v>
      </c>
    </row>
    <row r="184" spans="1:18" ht="25.5">
      <c r="A184" s="175"/>
      <c r="B184" s="138" t="s">
        <v>556</v>
      </c>
      <c r="C184" s="137" t="s">
        <v>552</v>
      </c>
      <c r="D184" s="168" t="s">
        <v>392</v>
      </c>
      <c r="E184" s="168" t="s">
        <v>565</v>
      </c>
      <c r="F184" s="168"/>
      <c r="G184" s="166">
        <f>G185</f>
        <v>180141.1</v>
      </c>
      <c r="H184" s="166">
        <f>H185</f>
        <v>180141.1</v>
      </c>
      <c r="I184" s="166">
        <f t="shared" si="81"/>
        <v>46204.1</v>
      </c>
      <c r="J184" s="166">
        <f t="shared" si="81"/>
        <v>43505.1</v>
      </c>
      <c r="K184" s="160">
        <f t="shared" si="81"/>
        <v>2699</v>
      </c>
      <c r="L184" s="160">
        <f t="shared" si="81"/>
        <v>133937</v>
      </c>
      <c r="M184" s="160">
        <f t="shared" si="81"/>
        <v>163930</v>
      </c>
      <c r="N184" s="160">
        <f t="shared" si="81"/>
        <v>41116</v>
      </c>
      <c r="O184" s="160">
        <f t="shared" si="81"/>
        <v>38443</v>
      </c>
      <c r="P184" s="160">
        <f t="shared" si="81"/>
        <v>2673</v>
      </c>
      <c r="Q184" s="160">
        <f t="shared" si="81"/>
        <v>122814</v>
      </c>
      <c r="R184" s="152">
        <f t="shared" si="77"/>
        <v>91.00088763752414</v>
      </c>
    </row>
    <row r="185" spans="1:18" ht="14.25">
      <c r="A185" s="175"/>
      <c r="B185" s="138" t="s">
        <v>558</v>
      </c>
      <c r="C185" s="137" t="s">
        <v>552</v>
      </c>
      <c r="D185" s="168" t="s">
        <v>392</v>
      </c>
      <c r="E185" s="168" t="s">
        <v>565</v>
      </c>
      <c r="F185" s="168" t="s">
        <v>559</v>
      </c>
      <c r="G185" s="166">
        <v>180141.1</v>
      </c>
      <c r="H185" s="166">
        <f>I185+L185</f>
        <v>180141.1</v>
      </c>
      <c r="I185" s="167">
        <f>SUM(J185:K185)</f>
        <v>46204.1</v>
      </c>
      <c r="J185" s="167">
        <v>43505.1</v>
      </c>
      <c r="K185" s="159">
        <v>2699</v>
      </c>
      <c r="L185" s="160">
        <v>133937</v>
      </c>
      <c r="M185" s="160">
        <f>N185+Q185</f>
        <v>163930</v>
      </c>
      <c r="N185" s="159">
        <f>SUM(O185:P185)</f>
        <v>41116</v>
      </c>
      <c r="O185" s="159">
        <v>38443</v>
      </c>
      <c r="P185" s="159">
        <v>2673</v>
      </c>
      <c r="Q185" s="159">
        <v>122814</v>
      </c>
      <c r="R185" s="152">
        <f t="shared" si="77"/>
        <v>91.00088763752414</v>
      </c>
    </row>
    <row r="186" spans="1:18" ht="14.25">
      <c r="A186" s="175"/>
      <c r="B186" s="138" t="s">
        <v>566</v>
      </c>
      <c r="C186" s="137" t="s">
        <v>552</v>
      </c>
      <c r="D186" s="168" t="s">
        <v>392</v>
      </c>
      <c r="E186" s="168" t="s">
        <v>567</v>
      </c>
      <c r="F186" s="168"/>
      <c r="G186" s="160">
        <f>G187</f>
        <v>52461</v>
      </c>
      <c r="H186" s="160">
        <f>H187</f>
        <v>52461</v>
      </c>
      <c r="I186" s="160">
        <f aca="true" t="shared" si="82" ref="I186:Q187">I187</f>
        <v>51120</v>
      </c>
      <c r="J186" s="160">
        <f t="shared" si="82"/>
        <v>48924</v>
      </c>
      <c r="K186" s="160">
        <f t="shared" si="82"/>
        <v>2196</v>
      </c>
      <c r="L186" s="160">
        <f t="shared" si="82"/>
        <v>1341</v>
      </c>
      <c r="M186" s="160">
        <f t="shared" si="82"/>
        <v>47900</v>
      </c>
      <c r="N186" s="160">
        <f t="shared" si="82"/>
        <v>46747</v>
      </c>
      <c r="O186" s="160">
        <f t="shared" si="82"/>
        <v>44403</v>
      </c>
      <c r="P186" s="160">
        <f t="shared" si="82"/>
        <v>2344</v>
      </c>
      <c r="Q186" s="160">
        <f t="shared" si="82"/>
        <v>1153</v>
      </c>
      <c r="R186" s="152">
        <f t="shared" si="77"/>
        <v>91.30592249480567</v>
      </c>
    </row>
    <row r="187" spans="1:18" ht="25.5">
      <c r="A187" s="175"/>
      <c r="B187" s="138" t="s">
        <v>556</v>
      </c>
      <c r="C187" s="137" t="s">
        <v>552</v>
      </c>
      <c r="D187" s="168" t="s">
        <v>392</v>
      </c>
      <c r="E187" s="168" t="s">
        <v>568</v>
      </c>
      <c r="F187" s="168"/>
      <c r="G187" s="160">
        <f>G188</f>
        <v>52461</v>
      </c>
      <c r="H187" s="160">
        <f>H188</f>
        <v>52461</v>
      </c>
      <c r="I187" s="160">
        <f t="shared" si="82"/>
        <v>51120</v>
      </c>
      <c r="J187" s="160">
        <f t="shared" si="82"/>
        <v>48924</v>
      </c>
      <c r="K187" s="160">
        <f t="shared" si="82"/>
        <v>2196</v>
      </c>
      <c r="L187" s="160">
        <f t="shared" si="82"/>
        <v>1341</v>
      </c>
      <c r="M187" s="160">
        <f t="shared" si="82"/>
        <v>47900</v>
      </c>
      <c r="N187" s="160">
        <f t="shared" si="82"/>
        <v>46747</v>
      </c>
      <c r="O187" s="160">
        <f t="shared" si="82"/>
        <v>44403</v>
      </c>
      <c r="P187" s="160">
        <f t="shared" si="82"/>
        <v>2344</v>
      </c>
      <c r="Q187" s="160">
        <f t="shared" si="82"/>
        <v>1153</v>
      </c>
      <c r="R187" s="152">
        <f t="shared" si="77"/>
        <v>91.30592249480567</v>
      </c>
    </row>
    <row r="188" spans="1:18" ht="14.25">
      <c r="A188" s="175"/>
      <c r="B188" s="138" t="s">
        <v>558</v>
      </c>
      <c r="C188" s="137" t="s">
        <v>552</v>
      </c>
      <c r="D188" s="168" t="s">
        <v>392</v>
      </c>
      <c r="E188" s="168" t="s">
        <v>568</v>
      </c>
      <c r="F188" s="168" t="s">
        <v>559</v>
      </c>
      <c r="G188" s="160">
        <v>52461</v>
      </c>
      <c r="H188" s="160">
        <f>I188+L188</f>
        <v>52461</v>
      </c>
      <c r="I188" s="159">
        <f>SUM(J188:K188)</f>
        <v>51120</v>
      </c>
      <c r="J188" s="159">
        <v>48924</v>
      </c>
      <c r="K188" s="159">
        <v>2196</v>
      </c>
      <c r="L188" s="160">
        <v>1341</v>
      </c>
      <c r="M188" s="160">
        <f>N188+Q188</f>
        <v>47900</v>
      </c>
      <c r="N188" s="159">
        <f>SUM(O188:P188)</f>
        <v>46747</v>
      </c>
      <c r="O188" s="159">
        <v>44403</v>
      </c>
      <c r="P188" s="159">
        <v>2344</v>
      </c>
      <c r="Q188" s="159">
        <v>1153</v>
      </c>
      <c r="R188" s="152">
        <f t="shared" si="77"/>
        <v>91.30592249480567</v>
      </c>
    </row>
    <row r="189" spans="1:18" ht="14.25">
      <c r="A189" s="175"/>
      <c r="B189" s="138" t="s">
        <v>569</v>
      </c>
      <c r="C189" s="137" t="s">
        <v>552</v>
      </c>
      <c r="D189" s="168" t="s">
        <v>392</v>
      </c>
      <c r="E189" s="168" t="s">
        <v>570</v>
      </c>
      <c r="F189" s="168"/>
      <c r="G189" s="160">
        <f>G190</f>
        <v>13506</v>
      </c>
      <c r="H189" s="160">
        <f>H190</f>
        <v>13506</v>
      </c>
      <c r="I189" s="160">
        <f aca="true" t="shared" si="83" ref="I189:Q192">I190</f>
        <v>0</v>
      </c>
      <c r="J189" s="160">
        <f t="shared" si="83"/>
        <v>0</v>
      </c>
      <c r="K189" s="160">
        <f t="shared" si="83"/>
        <v>0</v>
      </c>
      <c r="L189" s="160">
        <f t="shared" si="83"/>
        <v>13506</v>
      </c>
      <c r="M189" s="160">
        <f t="shared" si="83"/>
        <v>11869</v>
      </c>
      <c r="N189" s="160">
        <f t="shared" si="83"/>
        <v>0</v>
      </c>
      <c r="O189" s="160">
        <f t="shared" si="83"/>
        <v>0</v>
      </c>
      <c r="P189" s="160">
        <f t="shared" si="83"/>
        <v>0</v>
      </c>
      <c r="Q189" s="160">
        <f t="shared" si="83"/>
        <v>11869</v>
      </c>
      <c r="R189" s="152">
        <f t="shared" si="77"/>
        <v>87.87946098030504</v>
      </c>
    </row>
    <row r="190" spans="1:18" ht="25.5">
      <c r="A190" s="175"/>
      <c r="B190" s="138" t="s">
        <v>571</v>
      </c>
      <c r="C190" s="137" t="s">
        <v>552</v>
      </c>
      <c r="D190" s="168" t="s">
        <v>392</v>
      </c>
      <c r="E190" s="168" t="s">
        <v>572</v>
      </c>
      <c r="F190" s="168"/>
      <c r="G190" s="160">
        <f>G191</f>
        <v>13506</v>
      </c>
      <c r="H190" s="160">
        <f>H191</f>
        <v>13506</v>
      </c>
      <c r="I190" s="160">
        <f t="shared" si="83"/>
        <v>0</v>
      </c>
      <c r="J190" s="160">
        <f t="shared" si="83"/>
        <v>0</v>
      </c>
      <c r="K190" s="160">
        <f t="shared" si="83"/>
        <v>0</v>
      </c>
      <c r="L190" s="160">
        <f t="shared" si="83"/>
        <v>13506</v>
      </c>
      <c r="M190" s="160">
        <f t="shared" si="83"/>
        <v>11869</v>
      </c>
      <c r="N190" s="160">
        <f t="shared" si="83"/>
        <v>0</v>
      </c>
      <c r="O190" s="160">
        <f t="shared" si="83"/>
        <v>0</v>
      </c>
      <c r="P190" s="160">
        <f t="shared" si="83"/>
        <v>0</v>
      </c>
      <c r="Q190" s="160">
        <f t="shared" si="83"/>
        <v>11869</v>
      </c>
      <c r="R190" s="152">
        <f t="shared" si="77"/>
        <v>87.87946098030504</v>
      </c>
    </row>
    <row r="191" spans="1:18" ht="14.25">
      <c r="A191" s="175"/>
      <c r="B191" s="138" t="s">
        <v>558</v>
      </c>
      <c r="C191" s="137" t="s">
        <v>552</v>
      </c>
      <c r="D191" s="168" t="s">
        <v>392</v>
      </c>
      <c r="E191" s="168" t="s">
        <v>572</v>
      </c>
      <c r="F191" s="168" t="s">
        <v>559</v>
      </c>
      <c r="G191" s="160">
        <v>13506</v>
      </c>
      <c r="H191" s="160">
        <f>I191+L191</f>
        <v>13506</v>
      </c>
      <c r="I191" s="159">
        <f>SUM(J191:K191)</f>
        <v>0</v>
      </c>
      <c r="J191" s="160"/>
      <c r="K191" s="159"/>
      <c r="L191" s="160">
        <v>13506</v>
      </c>
      <c r="M191" s="160">
        <f>N191+Q191</f>
        <v>11869</v>
      </c>
      <c r="N191" s="159">
        <f>SUM(O191:P191)</f>
        <v>0</v>
      </c>
      <c r="O191" s="159"/>
      <c r="P191" s="159"/>
      <c r="Q191" s="159">
        <v>11869</v>
      </c>
      <c r="R191" s="152">
        <f t="shared" si="77"/>
        <v>87.87946098030504</v>
      </c>
    </row>
    <row r="192" spans="1:18" ht="25.5" hidden="1">
      <c r="A192" s="175"/>
      <c r="B192" s="138" t="s">
        <v>556</v>
      </c>
      <c r="C192" s="137" t="s">
        <v>552</v>
      </c>
      <c r="D192" s="168" t="s">
        <v>392</v>
      </c>
      <c r="E192" s="168" t="s">
        <v>573</v>
      </c>
      <c r="F192" s="168"/>
      <c r="G192" s="160">
        <f>G193</f>
        <v>0</v>
      </c>
      <c r="H192" s="160">
        <f>H193</f>
        <v>0</v>
      </c>
      <c r="I192" s="160">
        <f t="shared" si="83"/>
        <v>0</v>
      </c>
      <c r="J192" s="160">
        <f t="shared" si="83"/>
        <v>0</v>
      </c>
      <c r="K192" s="160">
        <f t="shared" si="83"/>
        <v>0</v>
      </c>
      <c r="L192" s="160">
        <f t="shared" si="83"/>
        <v>0</v>
      </c>
      <c r="M192" s="160">
        <f t="shared" si="83"/>
        <v>0</v>
      </c>
      <c r="N192" s="160">
        <f t="shared" si="83"/>
        <v>0</v>
      </c>
      <c r="O192" s="160">
        <f t="shared" si="83"/>
        <v>0</v>
      </c>
      <c r="P192" s="160">
        <f t="shared" si="83"/>
        <v>0</v>
      </c>
      <c r="Q192" s="160">
        <f t="shared" si="83"/>
        <v>0</v>
      </c>
      <c r="R192" s="152"/>
    </row>
    <row r="193" spans="1:18" ht="14.25" hidden="1">
      <c r="A193" s="175"/>
      <c r="B193" s="138" t="s">
        <v>558</v>
      </c>
      <c r="C193" s="137" t="s">
        <v>552</v>
      </c>
      <c r="D193" s="168" t="s">
        <v>392</v>
      </c>
      <c r="E193" s="168" t="s">
        <v>573</v>
      </c>
      <c r="F193" s="168" t="s">
        <v>559</v>
      </c>
      <c r="G193" s="160">
        <f>H193+K193</f>
        <v>0</v>
      </c>
      <c r="H193" s="160">
        <f>I193+L193</f>
        <v>0</v>
      </c>
      <c r="I193" s="159">
        <f>SUM(J193:K193)</f>
        <v>0</v>
      </c>
      <c r="J193" s="160"/>
      <c r="K193" s="159"/>
      <c r="L193" s="160"/>
      <c r="M193" s="160">
        <f>N193+Q193</f>
        <v>0</v>
      </c>
      <c r="N193" s="159">
        <f>SUM(O193:P193)</f>
        <v>0</v>
      </c>
      <c r="O193" s="159"/>
      <c r="P193" s="159"/>
      <c r="Q193" s="159"/>
      <c r="R193" s="152"/>
    </row>
    <row r="194" spans="1:18" ht="14.25">
      <c r="A194" s="175"/>
      <c r="B194" s="138" t="s">
        <v>285</v>
      </c>
      <c r="C194" s="137" t="s">
        <v>552</v>
      </c>
      <c r="D194" s="168" t="s">
        <v>392</v>
      </c>
      <c r="E194" s="168" t="s">
        <v>574</v>
      </c>
      <c r="F194" s="168"/>
      <c r="G194" s="166">
        <f>G195+G199</f>
        <v>6023.2</v>
      </c>
      <c r="H194" s="166">
        <f aca="true" t="shared" si="84" ref="H194:Q194">H195+H199</f>
        <v>6023.2</v>
      </c>
      <c r="I194" s="160">
        <f t="shared" si="84"/>
        <v>0</v>
      </c>
      <c r="J194" s="160">
        <f t="shared" si="84"/>
        <v>0</v>
      </c>
      <c r="K194" s="160">
        <f t="shared" si="84"/>
        <v>0</v>
      </c>
      <c r="L194" s="166">
        <f t="shared" si="84"/>
        <v>6023.2</v>
      </c>
      <c r="M194" s="160">
        <f t="shared" si="84"/>
        <v>5168</v>
      </c>
      <c r="N194" s="160">
        <f t="shared" si="84"/>
        <v>0</v>
      </c>
      <c r="O194" s="160">
        <f t="shared" si="84"/>
        <v>0</v>
      </c>
      <c r="P194" s="160">
        <f t="shared" si="84"/>
        <v>0</v>
      </c>
      <c r="Q194" s="160">
        <f t="shared" si="84"/>
        <v>5168</v>
      </c>
      <c r="R194" s="152">
        <f t="shared" si="77"/>
        <v>85.80156727321025</v>
      </c>
    </row>
    <row r="195" spans="1:18" ht="25.5">
      <c r="A195" s="175"/>
      <c r="B195" s="138" t="s">
        <v>575</v>
      </c>
      <c r="C195" s="137" t="s">
        <v>552</v>
      </c>
      <c r="D195" s="168" t="s">
        <v>392</v>
      </c>
      <c r="E195" s="168" t="s">
        <v>576</v>
      </c>
      <c r="F195" s="168"/>
      <c r="G195" s="166">
        <f>G196</f>
        <v>5993.2</v>
      </c>
      <c r="H195" s="166">
        <f>H196</f>
        <v>5993.2</v>
      </c>
      <c r="I195" s="160">
        <f aca="true" t="shared" si="85" ref="I195:Q195">I196</f>
        <v>0</v>
      </c>
      <c r="J195" s="160">
        <f t="shared" si="85"/>
        <v>0</v>
      </c>
      <c r="K195" s="160">
        <f t="shared" si="85"/>
        <v>0</v>
      </c>
      <c r="L195" s="166">
        <f t="shared" si="85"/>
        <v>5993.2</v>
      </c>
      <c r="M195" s="160">
        <f t="shared" si="85"/>
        <v>5138</v>
      </c>
      <c r="N195" s="160">
        <f t="shared" si="85"/>
        <v>0</v>
      </c>
      <c r="O195" s="160">
        <f t="shared" si="85"/>
        <v>0</v>
      </c>
      <c r="P195" s="160">
        <f t="shared" si="85"/>
        <v>0</v>
      </c>
      <c r="Q195" s="160">
        <f t="shared" si="85"/>
        <v>5138</v>
      </c>
      <c r="R195" s="152">
        <f t="shared" si="77"/>
        <v>85.7304945605019</v>
      </c>
    </row>
    <row r="196" spans="1:18" ht="14.25">
      <c r="A196" s="175"/>
      <c r="B196" s="138" t="s">
        <v>558</v>
      </c>
      <c r="C196" s="137" t="s">
        <v>552</v>
      </c>
      <c r="D196" s="168" t="s">
        <v>392</v>
      </c>
      <c r="E196" s="168" t="s">
        <v>576</v>
      </c>
      <c r="F196" s="168" t="s">
        <v>559</v>
      </c>
      <c r="G196" s="166">
        <f>SUM(G197:G198)</f>
        <v>5993.2</v>
      </c>
      <c r="H196" s="166">
        <f>SUM(H197:H198)</f>
        <v>5993.2</v>
      </c>
      <c r="I196" s="160">
        <f aca="true" t="shared" si="86" ref="I196:Q196">SUM(I197:I198)</f>
        <v>0</v>
      </c>
      <c r="J196" s="160">
        <f t="shared" si="86"/>
        <v>0</v>
      </c>
      <c r="K196" s="160">
        <f t="shared" si="86"/>
        <v>0</v>
      </c>
      <c r="L196" s="166">
        <f t="shared" si="86"/>
        <v>5993.2</v>
      </c>
      <c r="M196" s="160">
        <f t="shared" si="86"/>
        <v>5138</v>
      </c>
      <c r="N196" s="160">
        <f t="shared" si="86"/>
        <v>0</v>
      </c>
      <c r="O196" s="160">
        <f t="shared" si="86"/>
        <v>0</v>
      </c>
      <c r="P196" s="160">
        <f t="shared" si="86"/>
        <v>0</v>
      </c>
      <c r="Q196" s="160">
        <f t="shared" si="86"/>
        <v>5138</v>
      </c>
      <c r="R196" s="152">
        <f t="shared" si="77"/>
        <v>85.7304945605019</v>
      </c>
    </row>
    <row r="197" spans="1:18" ht="25.5">
      <c r="A197" s="175"/>
      <c r="B197" s="138" t="s">
        <v>577</v>
      </c>
      <c r="C197" s="137" t="s">
        <v>552</v>
      </c>
      <c r="D197" s="168" t="s">
        <v>392</v>
      </c>
      <c r="E197" s="168" t="s">
        <v>578</v>
      </c>
      <c r="F197" s="168" t="s">
        <v>559</v>
      </c>
      <c r="G197" s="166">
        <v>2136.2</v>
      </c>
      <c r="H197" s="166">
        <f>I197+L197</f>
        <v>2136.2</v>
      </c>
      <c r="I197" s="159">
        <f>SUM(J197:K197)</f>
        <v>0</v>
      </c>
      <c r="J197" s="160"/>
      <c r="K197" s="159"/>
      <c r="L197" s="166">
        <v>2136.2</v>
      </c>
      <c r="M197" s="160">
        <f>N197+Q197</f>
        <v>1894</v>
      </c>
      <c r="N197" s="159">
        <f>SUM(O197:P197)</f>
        <v>0</v>
      </c>
      <c r="O197" s="159"/>
      <c r="P197" s="159"/>
      <c r="Q197" s="159">
        <v>1894</v>
      </c>
      <c r="R197" s="152">
        <f t="shared" si="77"/>
        <v>88.66211028929877</v>
      </c>
    </row>
    <row r="198" spans="1:18" ht="25.5">
      <c r="A198" s="175"/>
      <c r="B198" s="138" t="s">
        <v>579</v>
      </c>
      <c r="C198" s="137" t="s">
        <v>552</v>
      </c>
      <c r="D198" s="168" t="s">
        <v>392</v>
      </c>
      <c r="E198" s="168" t="s">
        <v>580</v>
      </c>
      <c r="F198" s="168" t="s">
        <v>559</v>
      </c>
      <c r="G198" s="160">
        <v>3857</v>
      </c>
      <c r="H198" s="160">
        <f>I198+L198</f>
        <v>3857</v>
      </c>
      <c r="I198" s="159">
        <f>SUM(J198:K198)</f>
        <v>0</v>
      </c>
      <c r="J198" s="160"/>
      <c r="K198" s="159"/>
      <c r="L198" s="160">
        <v>3857</v>
      </c>
      <c r="M198" s="160">
        <f>N198+Q198</f>
        <v>3244</v>
      </c>
      <c r="N198" s="159">
        <f>SUM(O198:P198)</f>
        <v>0</v>
      </c>
      <c r="O198" s="159"/>
      <c r="P198" s="159"/>
      <c r="Q198" s="159">
        <v>3244</v>
      </c>
      <c r="R198" s="152">
        <f t="shared" si="77"/>
        <v>84.10681877106559</v>
      </c>
    </row>
    <row r="199" spans="1:18" ht="25.5">
      <c r="A199" s="175"/>
      <c r="B199" s="138" t="s">
        <v>581</v>
      </c>
      <c r="C199" s="137" t="s">
        <v>552</v>
      </c>
      <c r="D199" s="168" t="s">
        <v>392</v>
      </c>
      <c r="E199" s="168" t="s">
        <v>582</v>
      </c>
      <c r="F199" s="168"/>
      <c r="G199" s="159">
        <f>G200</f>
        <v>30</v>
      </c>
      <c r="H199" s="160">
        <f>H200</f>
        <v>30</v>
      </c>
      <c r="I199" s="160">
        <f aca="true" t="shared" si="87" ref="I199:Q199">I200</f>
        <v>0</v>
      </c>
      <c r="J199" s="160">
        <f t="shared" si="87"/>
        <v>0</v>
      </c>
      <c r="K199" s="160">
        <f t="shared" si="87"/>
        <v>0</v>
      </c>
      <c r="L199" s="160">
        <f t="shared" si="87"/>
        <v>30</v>
      </c>
      <c r="M199" s="160">
        <f t="shared" si="87"/>
        <v>30</v>
      </c>
      <c r="N199" s="160">
        <f t="shared" si="87"/>
        <v>0</v>
      </c>
      <c r="O199" s="160">
        <f t="shared" si="87"/>
        <v>0</v>
      </c>
      <c r="P199" s="160">
        <f t="shared" si="87"/>
        <v>0</v>
      </c>
      <c r="Q199" s="160">
        <f t="shared" si="87"/>
        <v>30</v>
      </c>
      <c r="R199" s="152">
        <f>M199/H199*100</f>
        <v>100</v>
      </c>
    </row>
    <row r="200" spans="1:18" ht="14.25">
      <c r="A200" s="175"/>
      <c r="B200" s="138" t="s">
        <v>447</v>
      </c>
      <c r="C200" s="137" t="s">
        <v>552</v>
      </c>
      <c r="D200" s="168" t="s">
        <v>392</v>
      </c>
      <c r="E200" s="168" t="s">
        <v>582</v>
      </c>
      <c r="F200" s="168" t="s">
        <v>448</v>
      </c>
      <c r="G200" s="160">
        <v>30</v>
      </c>
      <c r="H200" s="160">
        <f>I200+L200</f>
        <v>30</v>
      </c>
      <c r="I200" s="159">
        <f>SUM(J200:K200)</f>
        <v>0</v>
      </c>
      <c r="J200" s="160"/>
      <c r="K200" s="159"/>
      <c r="L200" s="160">
        <v>30</v>
      </c>
      <c r="M200" s="160">
        <f>N200+Q200</f>
        <v>30</v>
      </c>
      <c r="N200" s="159">
        <f>SUM(O200:P200)</f>
        <v>0</v>
      </c>
      <c r="O200" s="159"/>
      <c r="P200" s="159"/>
      <c r="Q200" s="159">
        <v>30</v>
      </c>
      <c r="R200" s="152">
        <f>M200/H200*100</f>
        <v>100</v>
      </c>
    </row>
    <row r="201" spans="1:18" ht="25.5" hidden="1">
      <c r="A201" s="175"/>
      <c r="B201" s="186" t="s">
        <v>583</v>
      </c>
      <c r="C201" s="170" t="s">
        <v>552</v>
      </c>
      <c r="D201" s="171" t="s">
        <v>411</v>
      </c>
      <c r="E201" s="171"/>
      <c r="F201" s="171"/>
      <c r="G201" s="172">
        <f>G202</f>
        <v>0</v>
      </c>
      <c r="H201" s="172">
        <f aca="true" t="shared" si="88" ref="H201:Q202">H202</f>
        <v>0</v>
      </c>
      <c r="I201" s="172">
        <f t="shared" si="88"/>
        <v>0</v>
      </c>
      <c r="J201" s="172">
        <f t="shared" si="88"/>
        <v>0</v>
      </c>
      <c r="K201" s="172">
        <f t="shared" si="88"/>
        <v>0</v>
      </c>
      <c r="L201" s="172">
        <f t="shared" si="88"/>
        <v>0</v>
      </c>
      <c r="M201" s="172">
        <f t="shared" si="88"/>
        <v>0</v>
      </c>
      <c r="N201" s="172">
        <f t="shared" si="88"/>
        <v>0</v>
      </c>
      <c r="O201" s="172">
        <f t="shared" si="88"/>
        <v>0</v>
      </c>
      <c r="P201" s="172">
        <f t="shared" si="88"/>
        <v>0</v>
      </c>
      <c r="Q201" s="172">
        <f t="shared" si="88"/>
        <v>0</v>
      </c>
      <c r="R201" s="152"/>
    </row>
    <row r="202" spans="1:18" ht="25.5" hidden="1">
      <c r="A202" s="175"/>
      <c r="B202" s="187" t="s">
        <v>584</v>
      </c>
      <c r="C202" s="173" t="s">
        <v>552</v>
      </c>
      <c r="D202" s="174" t="s">
        <v>411</v>
      </c>
      <c r="E202" s="174" t="s">
        <v>585</v>
      </c>
      <c r="F202" s="174"/>
      <c r="G202" s="160">
        <f>G203</f>
        <v>0</v>
      </c>
      <c r="H202" s="160">
        <f t="shared" si="88"/>
        <v>0</v>
      </c>
      <c r="I202" s="160">
        <f t="shared" si="88"/>
        <v>0</v>
      </c>
      <c r="J202" s="160">
        <f t="shared" si="88"/>
        <v>0</v>
      </c>
      <c r="K202" s="160">
        <f t="shared" si="88"/>
        <v>0</v>
      </c>
      <c r="L202" s="160">
        <f t="shared" si="88"/>
        <v>0</v>
      </c>
      <c r="M202" s="160">
        <f t="shared" si="88"/>
        <v>0</v>
      </c>
      <c r="N202" s="160">
        <f t="shared" si="88"/>
        <v>0</v>
      </c>
      <c r="O202" s="160">
        <f t="shared" si="88"/>
        <v>0</v>
      </c>
      <c r="P202" s="160">
        <f t="shared" si="88"/>
        <v>0</v>
      </c>
      <c r="Q202" s="160">
        <f t="shared" si="88"/>
        <v>0</v>
      </c>
      <c r="R202" s="152"/>
    </row>
    <row r="203" spans="1:18" ht="14.25" hidden="1">
      <c r="A203" s="175"/>
      <c r="B203" s="138" t="s">
        <v>397</v>
      </c>
      <c r="C203" s="173" t="s">
        <v>552</v>
      </c>
      <c r="D203" s="174" t="s">
        <v>411</v>
      </c>
      <c r="E203" s="174" t="s">
        <v>585</v>
      </c>
      <c r="F203" s="174" t="s">
        <v>398</v>
      </c>
      <c r="G203" s="160"/>
      <c r="H203" s="160">
        <f>I203+L203</f>
        <v>0</v>
      </c>
      <c r="I203" s="159">
        <f>SUM(J203:K203)</f>
        <v>0</v>
      </c>
      <c r="J203" s="160"/>
      <c r="K203" s="159"/>
      <c r="L203" s="160"/>
      <c r="M203" s="160">
        <f>N203+Q203</f>
        <v>0</v>
      </c>
      <c r="N203" s="159">
        <f>SUM(O203:P203)</f>
        <v>0</v>
      </c>
      <c r="O203" s="159"/>
      <c r="P203" s="159"/>
      <c r="Q203" s="159"/>
      <c r="R203" s="152"/>
    </row>
    <row r="204" spans="1:18" ht="14.25" hidden="1">
      <c r="A204" s="175"/>
      <c r="B204" s="138"/>
      <c r="C204" s="137"/>
      <c r="D204" s="168"/>
      <c r="E204" s="168"/>
      <c r="F204" s="168"/>
      <c r="G204" s="160"/>
      <c r="H204" s="160"/>
      <c r="I204" s="159"/>
      <c r="J204" s="160"/>
      <c r="K204" s="159"/>
      <c r="L204" s="160"/>
      <c r="M204" s="160"/>
      <c r="N204" s="159"/>
      <c r="O204" s="159"/>
      <c r="P204" s="159"/>
      <c r="Q204" s="159"/>
      <c r="R204" s="152"/>
    </row>
    <row r="205" spans="1:18" ht="14.25">
      <c r="A205" s="169"/>
      <c r="B205" s="154" t="s">
        <v>586</v>
      </c>
      <c r="C205" s="170" t="s">
        <v>552</v>
      </c>
      <c r="D205" s="171" t="s">
        <v>552</v>
      </c>
      <c r="E205" s="171"/>
      <c r="F205" s="171"/>
      <c r="G205" s="177">
        <f>G208+G206</f>
        <v>6934.8</v>
      </c>
      <c r="H205" s="177">
        <f>H208+H206</f>
        <v>6934.8</v>
      </c>
      <c r="I205" s="172">
        <f aca="true" t="shared" si="89" ref="I205:Q205">I208+I206</f>
        <v>5051</v>
      </c>
      <c r="J205" s="172">
        <f t="shared" si="89"/>
        <v>3059</v>
      </c>
      <c r="K205" s="172">
        <f t="shared" si="89"/>
        <v>1992</v>
      </c>
      <c r="L205" s="177">
        <f t="shared" si="89"/>
        <v>1883.8</v>
      </c>
      <c r="M205" s="172">
        <f t="shared" si="89"/>
        <v>6227</v>
      </c>
      <c r="N205" s="172">
        <f t="shared" si="89"/>
        <v>4791</v>
      </c>
      <c r="O205" s="172">
        <f t="shared" si="89"/>
        <v>2757</v>
      </c>
      <c r="P205" s="172">
        <f t="shared" si="89"/>
        <v>2034</v>
      </c>
      <c r="Q205" s="172">
        <f t="shared" si="89"/>
        <v>1436</v>
      </c>
      <c r="R205" s="152">
        <f t="shared" si="77"/>
        <v>89.79350522004961</v>
      </c>
    </row>
    <row r="206" spans="1:18" ht="25.5">
      <c r="A206" s="169"/>
      <c r="B206" s="188" t="s">
        <v>587</v>
      </c>
      <c r="C206" s="173" t="s">
        <v>552</v>
      </c>
      <c r="D206" s="174" t="s">
        <v>552</v>
      </c>
      <c r="E206" s="174" t="s">
        <v>588</v>
      </c>
      <c r="F206" s="174"/>
      <c r="G206" s="160">
        <f>G207</f>
        <v>1188</v>
      </c>
      <c r="H206" s="160">
        <f>H207</f>
        <v>1188</v>
      </c>
      <c r="I206" s="160">
        <f aca="true" t="shared" si="90" ref="I206:Q206">I207</f>
        <v>0</v>
      </c>
      <c r="J206" s="160">
        <f t="shared" si="90"/>
        <v>0</v>
      </c>
      <c r="K206" s="160">
        <f t="shared" si="90"/>
        <v>0</v>
      </c>
      <c r="L206" s="160">
        <f t="shared" si="90"/>
        <v>1188</v>
      </c>
      <c r="M206" s="160">
        <f t="shared" si="90"/>
        <v>741</v>
      </c>
      <c r="N206" s="160">
        <f t="shared" si="90"/>
        <v>0</v>
      </c>
      <c r="O206" s="160">
        <f t="shared" si="90"/>
        <v>0</v>
      </c>
      <c r="P206" s="160">
        <f t="shared" si="90"/>
        <v>0</v>
      </c>
      <c r="Q206" s="160">
        <f t="shared" si="90"/>
        <v>741</v>
      </c>
      <c r="R206" s="152">
        <f>M206/H206*100</f>
        <v>62.37373737373737</v>
      </c>
    </row>
    <row r="207" spans="1:18" ht="14.25">
      <c r="A207" s="169"/>
      <c r="B207" s="138" t="s">
        <v>558</v>
      </c>
      <c r="C207" s="173" t="s">
        <v>552</v>
      </c>
      <c r="D207" s="174" t="s">
        <v>552</v>
      </c>
      <c r="E207" s="174" t="s">
        <v>589</v>
      </c>
      <c r="F207" s="174" t="s">
        <v>559</v>
      </c>
      <c r="G207" s="160">
        <v>1188</v>
      </c>
      <c r="H207" s="160">
        <f>I207+L207</f>
        <v>1188</v>
      </c>
      <c r="I207" s="159">
        <f>SUM(J207:K207)</f>
        <v>0</v>
      </c>
      <c r="J207" s="160"/>
      <c r="K207" s="159"/>
      <c r="L207" s="160">
        <v>1188</v>
      </c>
      <c r="M207" s="160">
        <f>N207+Q207</f>
        <v>741</v>
      </c>
      <c r="N207" s="159">
        <f>SUM(O207:P207)</f>
        <v>0</v>
      </c>
      <c r="O207" s="159"/>
      <c r="P207" s="159"/>
      <c r="Q207" s="159">
        <v>741</v>
      </c>
      <c r="R207" s="152">
        <f>M207/H207*100</f>
        <v>62.37373737373737</v>
      </c>
    </row>
    <row r="208" spans="1:18" ht="14.25">
      <c r="A208" s="175"/>
      <c r="B208" s="138" t="s">
        <v>449</v>
      </c>
      <c r="C208" s="137" t="s">
        <v>552</v>
      </c>
      <c r="D208" s="168" t="s">
        <v>552</v>
      </c>
      <c r="E208" s="168" t="s">
        <v>590</v>
      </c>
      <c r="F208" s="168"/>
      <c r="G208" s="166">
        <f>G209</f>
        <v>5746.8</v>
      </c>
      <c r="H208" s="166">
        <f>H209</f>
        <v>5746.8</v>
      </c>
      <c r="I208" s="160">
        <f aca="true" t="shared" si="91" ref="I208:Q208">I209</f>
        <v>5051</v>
      </c>
      <c r="J208" s="160">
        <f t="shared" si="91"/>
        <v>3059</v>
      </c>
      <c r="K208" s="160">
        <f t="shared" si="91"/>
        <v>1992</v>
      </c>
      <c r="L208" s="166">
        <f t="shared" si="91"/>
        <v>695.8</v>
      </c>
      <c r="M208" s="160">
        <f t="shared" si="91"/>
        <v>5486</v>
      </c>
      <c r="N208" s="160">
        <f t="shared" si="91"/>
        <v>4791</v>
      </c>
      <c r="O208" s="160">
        <f t="shared" si="91"/>
        <v>2757</v>
      </c>
      <c r="P208" s="160">
        <f t="shared" si="91"/>
        <v>2034</v>
      </c>
      <c r="Q208" s="160">
        <f t="shared" si="91"/>
        <v>695</v>
      </c>
      <c r="R208" s="152">
        <f t="shared" si="77"/>
        <v>95.46182223150275</v>
      </c>
    </row>
    <row r="209" spans="1:18" ht="25.5">
      <c r="A209" s="175"/>
      <c r="B209" s="138" t="s">
        <v>591</v>
      </c>
      <c r="C209" s="137" t="s">
        <v>552</v>
      </c>
      <c r="D209" s="168" t="s">
        <v>552</v>
      </c>
      <c r="E209" s="168" t="s">
        <v>590</v>
      </c>
      <c r="F209" s="168"/>
      <c r="G209" s="166">
        <f>SUM(G210:G211)</f>
        <v>5746.8</v>
      </c>
      <c r="H209" s="166">
        <f>SUM(H210:H211)</f>
        <v>5746.8</v>
      </c>
      <c r="I209" s="160">
        <f aca="true" t="shared" si="92" ref="I209:Q209">SUM(I210:I211)</f>
        <v>5051</v>
      </c>
      <c r="J209" s="160">
        <f t="shared" si="92"/>
        <v>3059</v>
      </c>
      <c r="K209" s="160">
        <f t="shared" si="92"/>
        <v>1992</v>
      </c>
      <c r="L209" s="166">
        <f t="shared" si="92"/>
        <v>695.8</v>
      </c>
      <c r="M209" s="160">
        <f t="shared" si="92"/>
        <v>5486</v>
      </c>
      <c r="N209" s="160">
        <f t="shared" si="92"/>
        <v>4791</v>
      </c>
      <c r="O209" s="160">
        <f t="shared" si="92"/>
        <v>2757</v>
      </c>
      <c r="P209" s="160">
        <f t="shared" si="92"/>
        <v>2034</v>
      </c>
      <c r="Q209" s="160">
        <f t="shared" si="92"/>
        <v>695</v>
      </c>
      <c r="R209" s="152">
        <f t="shared" si="77"/>
        <v>95.46182223150275</v>
      </c>
    </row>
    <row r="210" spans="1:18" ht="14.25">
      <c r="A210" s="175"/>
      <c r="B210" s="138" t="s">
        <v>592</v>
      </c>
      <c r="C210" s="137" t="s">
        <v>552</v>
      </c>
      <c r="D210" s="168" t="s">
        <v>552</v>
      </c>
      <c r="E210" s="168" t="s">
        <v>593</v>
      </c>
      <c r="F210" s="168" t="s">
        <v>594</v>
      </c>
      <c r="G210" s="160">
        <v>789</v>
      </c>
      <c r="H210" s="160">
        <f>I210+L210</f>
        <v>789</v>
      </c>
      <c r="I210" s="159">
        <f>SUM(J210:K210)</f>
        <v>789</v>
      </c>
      <c r="J210" s="160">
        <v>789</v>
      </c>
      <c r="K210" s="159"/>
      <c r="L210" s="160"/>
      <c r="M210" s="160">
        <f>N210+Q210</f>
        <v>758</v>
      </c>
      <c r="N210" s="159">
        <f>SUM(O210:P210)</f>
        <v>758</v>
      </c>
      <c r="O210" s="160">
        <v>758</v>
      </c>
      <c r="P210" s="159"/>
      <c r="Q210" s="160"/>
      <c r="R210" s="152">
        <f t="shared" si="77"/>
        <v>96.07097591888466</v>
      </c>
    </row>
    <row r="211" spans="1:18" ht="25.5">
      <c r="A211" s="175"/>
      <c r="B211" s="138" t="s">
        <v>595</v>
      </c>
      <c r="C211" s="137" t="s">
        <v>552</v>
      </c>
      <c r="D211" s="168" t="s">
        <v>552</v>
      </c>
      <c r="E211" s="168" t="s">
        <v>596</v>
      </c>
      <c r="F211" s="168" t="s">
        <v>594</v>
      </c>
      <c r="G211" s="166">
        <v>4957.8</v>
      </c>
      <c r="H211" s="166">
        <f>I211+L211</f>
        <v>4957.8</v>
      </c>
      <c r="I211" s="159">
        <f>SUM(J211:K211)</f>
        <v>4262</v>
      </c>
      <c r="J211" s="159">
        <v>2270</v>
      </c>
      <c r="K211" s="159">
        <v>1992</v>
      </c>
      <c r="L211" s="166">
        <v>695.8</v>
      </c>
      <c r="M211" s="160">
        <f>N211+Q211</f>
        <v>4728</v>
      </c>
      <c r="N211" s="159">
        <f>SUM(O211:P211)</f>
        <v>4033</v>
      </c>
      <c r="O211" s="159">
        <v>1999</v>
      </c>
      <c r="P211" s="159">
        <v>2034</v>
      </c>
      <c r="Q211" s="159">
        <v>695</v>
      </c>
      <c r="R211" s="152">
        <f t="shared" si="77"/>
        <v>95.36487958368632</v>
      </c>
    </row>
    <row r="212" spans="1:18" ht="14.25">
      <c r="A212" s="169"/>
      <c r="B212" s="154" t="s">
        <v>597</v>
      </c>
      <c r="C212" s="171" t="s">
        <v>552</v>
      </c>
      <c r="D212" s="171" t="s">
        <v>481</v>
      </c>
      <c r="E212" s="171"/>
      <c r="F212" s="171"/>
      <c r="G212" s="203">
        <f aca="true" t="shared" si="93" ref="G212:Q212">G213+G218+G221+G216+G223</f>
        <v>19490.2</v>
      </c>
      <c r="H212" s="177">
        <f t="shared" si="93"/>
        <v>19490.2</v>
      </c>
      <c r="I212" s="177">
        <f t="shared" si="93"/>
        <v>17162</v>
      </c>
      <c r="J212" s="177">
        <f t="shared" si="93"/>
        <v>17162</v>
      </c>
      <c r="K212" s="177">
        <f t="shared" si="93"/>
        <v>0</v>
      </c>
      <c r="L212" s="177">
        <f t="shared" si="93"/>
        <v>2328.2</v>
      </c>
      <c r="M212" s="172">
        <f t="shared" si="93"/>
        <v>17751</v>
      </c>
      <c r="N212" s="172">
        <f t="shared" si="93"/>
        <v>16948</v>
      </c>
      <c r="O212" s="172">
        <f t="shared" si="93"/>
        <v>16948</v>
      </c>
      <c r="P212" s="172">
        <f t="shared" si="93"/>
        <v>0</v>
      </c>
      <c r="Q212" s="172">
        <f t="shared" si="93"/>
        <v>803</v>
      </c>
      <c r="R212" s="152">
        <f t="shared" si="77"/>
        <v>91.07654103087705</v>
      </c>
    </row>
    <row r="213" spans="1:18" ht="38.25">
      <c r="A213" s="169"/>
      <c r="B213" s="138" t="s">
        <v>416</v>
      </c>
      <c r="C213" s="137" t="s">
        <v>552</v>
      </c>
      <c r="D213" s="168" t="s">
        <v>481</v>
      </c>
      <c r="E213" s="168" t="s">
        <v>394</v>
      </c>
      <c r="F213" s="171"/>
      <c r="G213" s="165">
        <f>G214</f>
        <v>6393</v>
      </c>
      <c r="H213" s="165">
        <f>H214</f>
        <v>6393</v>
      </c>
      <c r="I213" s="165">
        <f aca="true" t="shared" si="94" ref="I213:Q214">I214</f>
        <v>6393</v>
      </c>
      <c r="J213" s="165">
        <f t="shared" si="94"/>
        <v>6393</v>
      </c>
      <c r="K213" s="165">
        <f t="shared" si="94"/>
        <v>0</v>
      </c>
      <c r="L213" s="165">
        <f t="shared" si="94"/>
        <v>0</v>
      </c>
      <c r="M213" s="165">
        <f t="shared" si="94"/>
        <v>6268</v>
      </c>
      <c r="N213" s="165">
        <f t="shared" si="94"/>
        <v>6268</v>
      </c>
      <c r="O213" s="165">
        <f t="shared" si="94"/>
        <v>6268</v>
      </c>
      <c r="P213" s="165">
        <f t="shared" si="94"/>
        <v>0</v>
      </c>
      <c r="Q213" s="165">
        <f t="shared" si="94"/>
        <v>0</v>
      </c>
      <c r="R213" s="152">
        <f t="shared" si="77"/>
        <v>98.04473643047082</v>
      </c>
    </row>
    <row r="214" spans="1:18" ht="14.25">
      <c r="A214" s="169"/>
      <c r="B214" s="138" t="s">
        <v>402</v>
      </c>
      <c r="C214" s="137" t="s">
        <v>552</v>
      </c>
      <c r="D214" s="168" t="s">
        <v>481</v>
      </c>
      <c r="E214" s="168" t="s">
        <v>403</v>
      </c>
      <c r="F214" s="171"/>
      <c r="G214" s="165">
        <f>G215</f>
        <v>6393</v>
      </c>
      <c r="H214" s="165">
        <f>H215</f>
        <v>6393</v>
      </c>
      <c r="I214" s="165">
        <f t="shared" si="94"/>
        <v>6393</v>
      </c>
      <c r="J214" s="165">
        <f t="shared" si="94"/>
        <v>6393</v>
      </c>
      <c r="K214" s="165">
        <f t="shared" si="94"/>
        <v>0</v>
      </c>
      <c r="L214" s="165">
        <f t="shared" si="94"/>
        <v>0</v>
      </c>
      <c r="M214" s="165">
        <f t="shared" si="94"/>
        <v>6268</v>
      </c>
      <c r="N214" s="165">
        <f t="shared" si="94"/>
        <v>6268</v>
      </c>
      <c r="O214" s="165">
        <f t="shared" si="94"/>
        <v>6268</v>
      </c>
      <c r="P214" s="165">
        <f t="shared" si="94"/>
        <v>0</v>
      </c>
      <c r="Q214" s="165">
        <f t="shared" si="94"/>
        <v>0</v>
      </c>
      <c r="R214" s="152">
        <f t="shared" si="77"/>
        <v>98.04473643047082</v>
      </c>
    </row>
    <row r="215" spans="1:18" ht="14.25">
      <c r="A215" s="169"/>
      <c r="B215" s="138" t="s">
        <v>397</v>
      </c>
      <c r="C215" s="137" t="s">
        <v>552</v>
      </c>
      <c r="D215" s="168" t="s">
        <v>481</v>
      </c>
      <c r="E215" s="168" t="s">
        <v>403</v>
      </c>
      <c r="F215" s="174" t="s">
        <v>398</v>
      </c>
      <c r="G215" s="160">
        <v>6393</v>
      </c>
      <c r="H215" s="160">
        <f>I215+L215</f>
        <v>6393</v>
      </c>
      <c r="I215" s="159">
        <f>SUM(J215:K215)</f>
        <v>6393</v>
      </c>
      <c r="J215" s="160">
        <v>6393</v>
      </c>
      <c r="K215" s="159"/>
      <c r="L215" s="160"/>
      <c r="M215" s="160">
        <f>N215+Q215</f>
        <v>6268</v>
      </c>
      <c r="N215" s="159">
        <f>SUM(O215:P215)</f>
        <v>6268</v>
      </c>
      <c r="O215" s="165">
        <v>6268</v>
      </c>
      <c r="P215" s="176"/>
      <c r="Q215" s="172"/>
      <c r="R215" s="152">
        <f t="shared" si="77"/>
        <v>98.04473643047082</v>
      </c>
    </row>
    <row r="216" spans="1:18" ht="14.25">
      <c r="A216" s="169"/>
      <c r="B216" s="162" t="s">
        <v>716</v>
      </c>
      <c r="C216" s="137" t="s">
        <v>552</v>
      </c>
      <c r="D216" s="168" t="s">
        <v>481</v>
      </c>
      <c r="E216" s="168" t="s">
        <v>706</v>
      </c>
      <c r="F216" s="168"/>
      <c r="G216" s="160">
        <f>G217</f>
        <v>1111</v>
      </c>
      <c r="H216" s="160">
        <f aca="true" t="shared" si="95" ref="H216:R217">H217</f>
        <v>1111</v>
      </c>
      <c r="I216" s="160">
        <f t="shared" si="95"/>
        <v>0</v>
      </c>
      <c r="J216" s="160">
        <f t="shared" si="95"/>
        <v>0</v>
      </c>
      <c r="K216" s="160">
        <f t="shared" si="95"/>
        <v>0</v>
      </c>
      <c r="L216" s="160">
        <f t="shared" si="95"/>
        <v>1111</v>
      </c>
      <c r="M216" s="160">
        <f t="shared" si="95"/>
        <v>171</v>
      </c>
      <c r="N216" s="160">
        <f t="shared" si="95"/>
        <v>0</v>
      </c>
      <c r="O216" s="160">
        <f t="shared" si="95"/>
        <v>0</v>
      </c>
      <c r="P216" s="160">
        <f t="shared" si="95"/>
        <v>0</v>
      </c>
      <c r="Q216" s="160">
        <f t="shared" si="95"/>
        <v>171</v>
      </c>
      <c r="R216" s="160">
        <f t="shared" si="95"/>
        <v>99.20114890943363</v>
      </c>
    </row>
    <row r="217" spans="1:18" ht="14.25">
      <c r="A217" s="169"/>
      <c r="B217" s="138" t="s">
        <v>397</v>
      </c>
      <c r="C217" s="137" t="s">
        <v>552</v>
      </c>
      <c r="D217" s="168" t="s">
        <v>481</v>
      </c>
      <c r="E217" s="168" t="s">
        <v>706</v>
      </c>
      <c r="F217" s="168" t="s">
        <v>398</v>
      </c>
      <c r="G217" s="160">
        <v>1111</v>
      </c>
      <c r="H217" s="160">
        <f>I217+L217</f>
        <v>1111</v>
      </c>
      <c r="I217" s="159">
        <f>SUM(J217:K217)</f>
        <v>0</v>
      </c>
      <c r="J217" s="160"/>
      <c r="K217" s="159"/>
      <c r="L217" s="160">
        <v>1111</v>
      </c>
      <c r="M217" s="160">
        <f>N217+Q217</f>
        <v>171</v>
      </c>
      <c r="N217" s="159">
        <f>SUM(O217:P217)</f>
        <v>0</v>
      </c>
      <c r="O217" s="165"/>
      <c r="P217" s="176"/>
      <c r="Q217" s="165">
        <v>171</v>
      </c>
      <c r="R217" s="160">
        <f t="shared" si="95"/>
        <v>99.20114890943363</v>
      </c>
    </row>
    <row r="218" spans="1:18" ht="51">
      <c r="A218" s="175"/>
      <c r="B218" s="138" t="s">
        <v>598</v>
      </c>
      <c r="C218" s="137" t="s">
        <v>552</v>
      </c>
      <c r="D218" s="168" t="s">
        <v>481</v>
      </c>
      <c r="E218" s="168" t="s">
        <v>599</v>
      </c>
      <c r="F218" s="168"/>
      <c r="G218" s="160">
        <f>G219</f>
        <v>11141</v>
      </c>
      <c r="H218" s="160">
        <f>H219</f>
        <v>11141</v>
      </c>
      <c r="I218" s="160">
        <f aca="true" t="shared" si="96" ref="I218:Q221">I219</f>
        <v>10769</v>
      </c>
      <c r="J218" s="160">
        <f t="shared" si="96"/>
        <v>10769</v>
      </c>
      <c r="K218" s="160">
        <f t="shared" si="96"/>
        <v>0</v>
      </c>
      <c r="L218" s="160">
        <f t="shared" si="96"/>
        <v>372</v>
      </c>
      <c r="M218" s="160">
        <f t="shared" si="96"/>
        <v>11052</v>
      </c>
      <c r="N218" s="160">
        <f t="shared" si="96"/>
        <v>10680</v>
      </c>
      <c r="O218" s="160">
        <f t="shared" si="96"/>
        <v>10680</v>
      </c>
      <c r="P218" s="160">
        <f t="shared" si="96"/>
        <v>0</v>
      </c>
      <c r="Q218" s="160">
        <f t="shared" si="96"/>
        <v>372</v>
      </c>
      <c r="R218" s="152">
        <f t="shared" si="77"/>
        <v>99.20114890943363</v>
      </c>
    </row>
    <row r="219" spans="1:18" ht="25.5">
      <c r="A219" s="175"/>
      <c r="B219" s="138" t="s">
        <v>556</v>
      </c>
      <c r="C219" s="137" t="s">
        <v>552</v>
      </c>
      <c r="D219" s="168" t="s">
        <v>481</v>
      </c>
      <c r="E219" s="168" t="s">
        <v>600</v>
      </c>
      <c r="F219" s="168"/>
      <c r="G219" s="160">
        <f>G220</f>
        <v>11141</v>
      </c>
      <c r="H219" s="160">
        <f>H220</f>
        <v>11141</v>
      </c>
      <c r="I219" s="160">
        <f t="shared" si="96"/>
        <v>10769</v>
      </c>
      <c r="J219" s="160">
        <f t="shared" si="96"/>
        <v>10769</v>
      </c>
      <c r="K219" s="160">
        <f t="shared" si="96"/>
        <v>0</v>
      </c>
      <c r="L219" s="160">
        <f t="shared" si="96"/>
        <v>372</v>
      </c>
      <c r="M219" s="160">
        <f t="shared" si="96"/>
        <v>11052</v>
      </c>
      <c r="N219" s="160">
        <f t="shared" si="96"/>
        <v>10680</v>
      </c>
      <c r="O219" s="160">
        <f t="shared" si="96"/>
        <v>10680</v>
      </c>
      <c r="P219" s="160">
        <f t="shared" si="96"/>
        <v>0</v>
      </c>
      <c r="Q219" s="160">
        <f t="shared" si="96"/>
        <v>372</v>
      </c>
      <c r="R219" s="152">
        <f t="shared" si="77"/>
        <v>99.20114890943363</v>
      </c>
    </row>
    <row r="220" spans="1:18" ht="14.25">
      <c r="A220" s="175"/>
      <c r="B220" s="138" t="s">
        <v>558</v>
      </c>
      <c r="C220" s="137" t="s">
        <v>552</v>
      </c>
      <c r="D220" s="168" t="s">
        <v>481</v>
      </c>
      <c r="E220" s="168" t="s">
        <v>600</v>
      </c>
      <c r="F220" s="168" t="s">
        <v>559</v>
      </c>
      <c r="G220" s="160">
        <v>11141</v>
      </c>
      <c r="H220" s="160">
        <f>I220+L220</f>
        <v>11141</v>
      </c>
      <c r="I220" s="159">
        <f>SUM(J220:K220)</f>
        <v>10769</v>
      </c>
      <c r="J220" s="160">
        <v>10769</v>
      </c>
      <c r="K220" s="159"/>
      <c r="L220" s="160">
        <v>372</v>
      </c>
      <c r="M220" s="160">
        <f>N220+Q220</f>
        <v>11052</v>
      </c>
      <c r="N220" s="159">
        <f>SUM(O220:P220)</f>
        <v>10680</v>
      </c>
      <c r="O220" s="159">
        <v>10680</v>
      </c>
      <c r="P220" s="159"/>
      <c r="Q220" s="159">
        <v>372</v>
      </c>
      <c r="R220" s="152">
        <f t="shared" si="77"/>
        <v>99.20114890943363</v>
      </c>
    </row>
    <row r="221" spans="1:18" ht="25.5">
      <c r="A221" s="175"/>
      <c r="B221" s="138" t="s">
        <v>601</v>
      </c>
      <c r="C221" s="137" t="s">
        <v>552</v>
      </c>
      <c r="D221" s="168" t="s">
        <v>481</v>
      </c>
      <c r="E221" s="168" t="s">
        <v>582</v>
      </c>
      <c r="F221" s="168"/>
      <c r="G221" s="166">
        <f>G222</f>
        <v>295.2</v>
      </c>
      <c r="H221" s="166">
        <f>H222</f>
        <v>295.2</v>
      </c>
      <c r="I221" s="160">
        <f t="shared" si="96"/>
        <v>0</v>
      </c>
      <c r="J221" s="160">
        <f t="shared" si="96"/>
        <v>0</v>
      </c>
      <c r="K221" s="160">
        <f t="shared" si="96"/>
        <v>0</v>
      </c>
      <c r="L221" s="166">
        <f t="shared" si="96"/>
        <v>295.2</v>
      </c>
      <c r="M221" s="160">
        <f t="shared" si="96"/>
        <v>260</v>
      </c>
      <c r="N221" s="160">
        <f t="shared" si="96"/>
        <v>0</v>
      </c>
      <c r="O221" s="160">
        <f t="shared" si="96"/>
        <v>0</v>
      </c>
      <c r="P221" s="160">
        <f t="shared" si="96"/>
        <v>0</v>
      </c>
      <c r="Q221" s="160">
        <f t="shared" si="96"/>
        <v>260</v>
      </c>
      <c r="R221" s="152">
        <f>M221/H221*100</f>
        <v>88.07588075880759</v>
      </c>
    </row>
    <row r="222" spans="1:18" ht="14.25">
      <c r="A222" s="175"/>
      <c r="B222" s="138" t="s">
        <v>602</v>
      </c>
      <c r="C222" s="137" t="s">
        <v>552</v>
      </c>
      <c r="D222" s="168" t="s">
        <v>481</v>
      </c>
      <c r="E222" s="168" t="s">
        <v>582</v>
      </c>
      <c r="F222" s="168" t="s">
        <v>603</v>
      </c>
      <c r="G222" s="166">
        <v>295.2</v>
      </c>
      <c r="H222" s="166">
        <f>I222+L222</f>
        <v>295.2</v>
      </c>
      <c r="I222" s="159">
        <f>SUM(J222:K222)</f>
        <v>0</v>
      </c>
      <c r="J222" s="160"/>
      <c r="K222" s="159"/>
      <c r="L222" s="166">
        <v>295.2</v>
      </c>
      <c r="M222" s="160">
        <f>N222+Q222</f>
        <v>260</v>
      </c>
      <c r="N222" s="159">
        <f>SUM(O222:P222)</f>
        <v>0</v>
      </c>
      <c r="O222" s="159"/>
      <c r="P222" s="159"/>
      <c r="Q222" s="159">
        <v>260</v>
      </c>
      <c r="R222" s="152">
        <f>M222/H222*100</f>
        <v>88.07588075880759</v>
      </c>
    </row>
    <row r="223" spans="1:18" ht="14.25">
      <c r="A223" s="175"/>
      <c r="B223" s="162" t="s">
        <v>717</v>
      </c>
      <c r="C223" s="137" t="s">
        <v>552</v>
      </c>
      <c r="D223" s="168" t="s">
        <v>481</v>
      </c>
      <c r="E223" s="168" t="s">
        <v>707</v>
      </c>
      <c r="F223" s="168"/>
      <c r="G223" s="160">
        <f aca="true" t="shared" si="97" ref="G223:L223">G224</f>
        <v>550</v>
      </c>
      <c r="H223" s="160">
        <f t="shared" si="97"/>
        <v>550</v>
      </c>
      <c r="I223" s="160">
        <f t="shared" si="97"/>
        <v>0</v>
      </c>
      <c r="J223" s="160">
        <f t="shared" si="97"/>
        <v>0</v>
      </c>
      <c r="K223" s="160">
        <f t="shared" si="97"/>
        <v>0</v>
      </c>
      <c r="L223" s="160">
        <f t="shared" si="97"/>
        <v>550</v>
      </c>
      <c r="M223" s="160"/>
      <c r="N223" s="159"/>
      <c r="O223" s="159"/>
      <c r="P223" s="159"/>
      <c r="Q223" s="159"/>
      <c r="R223" s="152">
        <f>M223/H223*100</f>
        <v>0</v>
      </c>
    </row>
    <row r="224" spans="1:18" ht="14.25">
      <c r="A224" s="175"/>
      <c r="B224" s="162" t="s">
        <v>602</v>
      </c>
      <c r="C224" s="137" t="s">
        <v>552</v>
      </c>
      <c r="D224" s="168" t="s">
        <v>481</v>
      </c>
      <c r="E224" s="168" t="s">
        <v>707</v>
      </c>
      <c r="F224" s="168" t="s">
        <v>603</v>
      </c>
      <c r="G224" s="166">
        <v>550</v>
      </c>
      <c r="H224" s="160">
        <f>I224+L224</f>
        <v>550</v>
      </c>
      <c r="I224" s="159">
        <f>SUM(J224:K224)</f>
        <v>0</v>
      </c>
      <c r="J224" s="160"/>
      <c r="K224" s="159"/>
      <c r="L224" s="160">
        <v>550</v>
      </c>
      <c r="M224" s="160"/>
      <c r="N224" s="159"/>
      <c r="O224" s="159"/>
      <c r="P224" s="159"/>
      <c r="Q224" s="159">
        <v>0</v>
      </c>
      <c r="R224" s="152">
        <f>M224/H224*100</f>
        <v>0</v>
      </c>
    </row>
    <row r="225" spans="1:18" ht="25.5">
      <c r="A225" s="147" t="s">
        <v>604</v>
      </c>
      <c r="B225" s="148" t="s">
        <v>605</v>
      </c>
      <c r="C225" s="149" t="s">
        <v>491</v>
      </c>
      <c r="D225" s="149"/>
      <c r="E225" s="149"/>
      <c r="F225" s="149"/>
      <c r="G225" s="150">
        <f>G226+G243+G247</f>
        <v>49428.4</v>
      </c>
      <c r="H225" s="150">
        <f>H226+H243+H247</f>
        <v>49428.4</v>
      </c>
      <c r="I225" s="151">
        <f aca="true" t="shared" si="98" ref="I225:Q225">I226+I243+I247</f>
        <v>42542</v>
      </c>
      <c r="J225" s="151">
        <f t="shared" si="98"/>
        <v>41128</v>
      </c>
      <c r="K225" s="151">
        <f t="shared" si="98"/>
        <v>1414</v>
      </c>
      <c r="L225" s="150">
        <f t="shared" si="98"/>
        <v>6886.4</v>
      </c>
      <c r="M225" s="151">
        <f t="shared" si="98"/>
        <v>41269</v>
      </c>
      <c r="N225" s="151">
        <f t="shared" si="98"/>
        <v>40745</v>
      </c>
      <c r="O225" s="151">
        <f t="shared" si="98"/>
        <v>39688</v>
      </c>
      <c r="P225" s="151">
        <f t="shared" si="98"/>
        <v>1057</v>
      </c>
      <c r="Q225" s="151">
        <f t="shared" si="98"/>
        <v>524</v>
      </c>
      <c r="R225" s="152">
        <f t="shared" si="77"/>
        <v>83.49248610110787</v>
      </c>
    </row>
    <row r="226" spans="1:18" ht="14.25">
      <c r="A226" s="169"/>
      <c r="B226" s="154" t="s">
        <v>606</v>
      </c>
      <c r="C226" s="171" t="s">
        <v>491</v>
      </c>
      <c r="D226" s="171" t="s">
        <v>387</v>
      </c>
      <c r="E226" s="171"/>
      <c r="F226" s="171"/>
      <c r="G226" s="177">
        <f aca="true" t="shared" si="99" ref="G226:L226">G229+G232+G235+G238+G227</f>
        <v>37441.8</v>
      </c>
      <c r="H226" s="177">
        <f t="shared" si="99"/>
        <v>37441.8</v>
      </c>
      <c r="I226" s="177">
        <f t="shared" si="99"/>
        <v>30589</v>
      </c>
      <c r="J226" s="177">
        <f t="shared" si="99"/>
        <v>29175</v>
      </c>
      <c r="K226" s="177">
        <f t="shared" si="99"/>
        <v>1414</v>
      </c>
      <c r="L226" s="177">
        <f t="shared" si="99"/>
        <v>6852.799999999999</v>
      </c>
      <c r="M226" s="172">
        <f>M229+M232+M235+M238</f>
        <v>29412</v>
      </c>
      <c r="N226" s="172">
        <f>N229+N232+N235+N238</f>
        <v>28922</v>
      </c>
      <c r="O226" s="172">
        <f>O229+O232+O235+O238</f>
        <v>27865</v>
      </c>
      <c r="P226" s="172">
        <f>P229+P232+P235+P238</f>
        <v>1057</v>
      </c>
      <c r="Q226" s="172">
        <f>Q229+Q232+Q235+Q238</f>
        <v>490</v>
      </c>
      <c r="R226" s="152">
        <f t="shared" si="77"/>
        <v>78.5539156771309</v>
      </c>
    </row>
    <row r="227" spans="1:18" ht="25.5">
      <c r="A227" s="169"/>
      <c r="B227" s="138" t="s">
        <v>445</v>
      </c>
      <c r="C227" s="174" t="s">
        <v>491</v>
      </c>
      <c r="D227" s="174" t="s">
        <v>387</v>
      </c>
      <c r="E227" s="174" t="s">
        <v>446</v>
      </c>
      <c r="F227" s="174"/>
      <c r="G227" s="185">
        <f aca="true" t="shared" si="100" ref="G227:L227">G228</f>
        <v>1562.9</v>
      </c>
      <c r="H227" s="185">
        <f t="shared" si="100"/>
        <v>1562.9</v>
      </c>
      <c r="I227" s="185">
        <f t="shared" si="100"/>
        <v>0</v>
      </c>
      <c r="J227" s="185">
        <f t="shared" si="100"/>
        <v>0</v>
      </c>
      <c r="K227" s="185">
        <f t="shared" si="100"/>
        <v>0</v>
      </c>
      <c r="L227" s="185">
        <f t="shared" si="100"/>
        <v>1562.9</v>
      </c>
      <c r="M227" s="172"/>
      <c r="N227" s="172"/>
      <c r="O227" s="172"/>
      <c r="P227" s="172"/>
      <c r="Q227" s="172"/>
      <c r="R227" s="152">
        <f t="shared" si="77"/>
        <v>0</v>
      </c>
    </row>
    <row r="228" spans="1:18" ht="14.25">
      <c r="A228" s="169"/>
      <c r="B228" s="138" t="s">
        <v>447</v>
      </c>
      <c r="C228" s="174" t="s">
        <v>491</v>
      </c>
      <c r="D228" s="174" t="s">
        <v>387</v>
      </c>
      <c r="E228" s="174" t="s">
        <v>446</v>
      </c>
      <c r="F228" s="174" t="s">
        <v>448</v>
      </c>
      <c r="G228" s="185">
        <v>1562.9</v>
      </c>
      <c r="H228" s="185">
        <f>I228+L228</f>
        <v>1562.9</v>
      </c>
      <c r="I228" s="165">
        <f>SUM(J228:K228)</f>
        <v>0</v>
      </c>
      <c r="J228" s="165"/>
      <c r="K228" s="165"/>
      <c r="L228" s="185">
        <v>1562.9</v>
      </c>
      <c r="M228" s="172"/>
      <c r="N228" s="172"/>
      <c r="O228" s="172"/>
      <c r="P228" s="172"/>
      <c r="Q228" s="165">
        <v>0</v>
      </c>
      <c r="R228" s="152">
        <f t="shared" si="77"/>
        <v>0</v>
      </c>
    </row>
    <row r="229" spans="1:18" ht="25.5">
      <c r="A229" s="175"/>
      <c r="B229" s="138" t="s">
        <v>607</v>
      </c>
      <c r="C229" s="168" t="s">
        <v>491</v>
      </c>
      <c r="D229" s="168" t="s">
        <v>387</v>
      </c>
      <c r="E229" s="168" t="s">
        <v>608</v>
      </c>
      <c r="F229" s="168"/>
      <c r="G229" s="160">
        <f>G230</f>
        <v>23371</v>
      </c>
      <c r="H229" s="160">
        <f>H230</f>
        <v>23371</v>
      </c>
      <c r="I229" s="160">
        <f aca="true" t="shared" si="101" ref="I229:Q230">I230</f>
        <v>18176</v>
      </c>
      <c r="J229" s="160">
        <f t="shared" si="101"/>
        <v>17114</v>
      </c>
      <c r="K229" s="160">
        <f t="shared" si="101"/>
        <v>1062</v>
      </c>
      <c r="L229" s="160">
        <f t="shared" si="101"/>
        <v>5195</v>
      </c>
      <c r="M229" s="160">
        <f t="shared" si="101"/>
        <v>17112</v>
      </c>
      <c r="N229" s="160">
        <f t="shared" si="101"/>
        <v>16717</v>
      </c>
      <c r="O229" s="160">
        <f t="shared" si="101"/>
        <v>16019</v>
      </c>
      <c r="P229" s="160">
        <f t="shared" si="101"/>
        <v>698</v>
      </c>
      <c r="Q229" s="160">
        <f t="shared" si="101"/>
        <v>395</v>
      </c>
      <c r="R229" s="152">
        <f t="shared" si="77"/>
        <v>73.21894655769971</v>
      </c>
    </row>
    <row r="230" spans="1:18" ht="25.5">
      <c r="A230" s="175"/>
      <c r="B230" s="138" t="s">
        <v>556</v>
      </c>
      <c r="C230" s="168" t="s">
        <v>491</v>
      </c>
      <c r="D230" s="168" t="s">
        <v>387</v>
      </c>
      <c r="E230" s="168" t="s">
        <v>609</v>
      </c>
      <c r="F230" s="168"/>
      <c r="G230" s="160">
        <f>G231</f>
        <v>23371</v>
      </c>
      <c r="H230" s="160">
        <f>H231</f>
        <v>23371</v>
      </c>
      <c r="I230" s="160">
        <f t="shared" si="101"/>
        <v>18176</v>
      </c>
      <c r="J230" s="160">
        <f t="shared" si="101"/>
        <v>17114</v>
      </c>
      <c r="K230" s="160">
        <f t="shared" si="101"/>
        <v>1062</v>
      </c>
      <c r="L230" s="160">
        <f t="shared" si="101"/>
        <v>5195</v>
      </c>
      <c r="M230" s="160">
        <f t="shared" si="101"/>
        <v>17112</v>
      </c>
      <c r="N230" s="160">
        <f t="shared" si="101"/>
        <v>16717</v>
      </c>
      <c r="O230" s="160">
        <f t="shared" si="101"/>
        <v>16019</v>
      </c>
      <c r="P230" s="160">
        <f t="shared" si="101"/>
        <v>698</v>
      </c>
      <c r="Q230" s="160">
        <f t="shared" si="101"/>
        <v>395</v>
      </c>
      <c r="R230" s="152">
        <f t="shared" si="77"/>
        <v>73.21894655769971</v>
      </c>
    </row>
    <row r="231" spans="1:18" ht="14.25">
      <c r="A231" s="175"/>
      <c r="B231" s="138" t="s">
        <v>558</v>
      </c>
      <c r="C231" s="168" t="s">
        <v>491</v>
      </c>
      <c r="D231" s="168" t="s">
        <v>387</v>
      </c>
      <c r="E231" s="168" t="s">
        <v>609</v>
      </c>
      <c r="F231" s="168" t="s">
        <v>559</v>
      </c>
      <c r="G231" s="160">
        <v>23371</v>
      </c>
      <c r="H231" s="160">
        <f>I231+L231</f>
        <v>23371</v>
      </c>
      <c r="I231" s="159">
        <f>SUM(J231:K231)</f>
        <v>18176</v>
      </c>
      <c r="J231" s="159">
        <v>17114</v>
      </c>
      <c r="K231" s="159">
        <v>1062</v>
      </c>
      <c r="L231" s="160">
        <v>5195</v>
      </c>
      <c r="M231" s="160">
        <f>N231+Q231</f>
        <v>17112</v>
      </c>
      <c r="N231" s="159">
        <f>SUM(O231:P231)</f>
        <v>16717</v>
      </c>
      <c r="O231" s="159">
        <v>16019</v>
      </c>
      <c r="P231" s="159">
        <v>698</v>
      </c>
      <c r="Q231" s="159">
        <v>395</v>
      </c>
      <c r="R231" s="152">
        <f t="shared" si="77"/>
        <v>73.21894655769971</v>
      </c>
    </row>
    <row r="232" spans="1:18" ht="14.25">
      <c r="A232" s="175"/>
      <c r="B232" s="138" t="s">
        <v>610</v>
      </c>
      <c r="C232" s="168" t="s">
        <v>491</v>
      </c>
      <c r="D232" s="168" t="s">
        <v>387</v>
      </c>
      <c r="E232" s="168" t="s">
        <v>611</v>
      </c>
      <c r="F232" s="168"/>
      <c r="G232" s="160">
        <f>G233</f>
        <v>2394</v>
      </c>
      <c r="H232" s="160">
        <f>H233</f>
        <v>2394</v>
      </c>
      <c r="I232" s="160">
        <f aca="true" t="shared" si="102" ref="I232:Q233">I233</f>
        <v>2334</v>
      </c>
      <c r="J232" s="160">
        <f t="shared" si="102"/>
        <v>1982</v>
      </c>
      <c r="K232" s="160">
        <f t="shared" si="102"/>
        <v>352</v>
      </c>
      <c r="L232" s="160">
        <f t="shared" si="102"/>
        <v>60</v>
      </c>
      <c r="M232" s="160">
        <f t="shared" si="102"/>
        <v>2379</v>
      </c>
      <c r="N232" s="160">
        <f t="shared" si="102"/>
        <v>2319</v>
      </c>
      <c r="O232" s="160">
        <f t="shared" si="102"/>
        <v>1960</v>
      </c>
      <c r="P232" s="160">
        <f t="shared" si="102"/>
        <v>359</v>
      </c>
      <c r="Q232" s="160">
        <f t="shared" si="102"/>
        <v>60</v>
      </c>
      <c r="R232" s="152">
        <f t="shared" si="77"/>
        <v>99.37343358395991</v>
      </c>
    </row>
    <row r="233" spans="1:18" ht="25.5">
      <c r="A233" s="175"/>
      <c r="B233" s="138" t="s">
        <v>556</v>
      </c>
      <c r="C233" s="168" t="s">
        <v>491</v>
      </c>
      <c r="D233" s="168" t="s">
        <v>387</v>
      </c>
      <c r="E233" s="168" t="s">
        <v>612</v>
      </c>
      <c r="F233" s="168"/>
      <c r="G233" s="160">
        <f>G234</f>
        <v>2394</v>
      </c>
      <c r="H233" s="160">
        <f>H234</f>
        <v>2394</v>
      </c>
      <c r="I233" s="160">
        <f t="shared" si="102"/>
        <v>2334</v>
      </c>
      <c r="J233" s="160">
        <f t="shared" si="102"/>
        <v>1982</v>
      </c>
      <c r="K233" s="160">
        <f t="shared" si="102"/>
        <v>352</v>
      </c>
      <c r="L233" s="160">
        <f t="shared" si="102"/>
        <v>60</v>
      </c>
      <c r="M233" s="160">
        <f t="shared" si="102"/>
        <v>2379</v>
      </c>
      <c r="N233" s="160">
        <f t="shared" si="102"/>
        <v>2319</v>
      </c>
      <c r="O233" s="160">
        <f t="shared" si="102"/>
        <v>1960</v>
      </c>
      <c r="P233" s="160">
        <f t="shared" si="102"/>
        <v>359</v>
      </c>
      <c r="Q233" s="160">
        <f t="shared" si="102"/>
        <v>60</v>
      </c>
      <c r="R233" s="152">
        <f t="shared" si="77"/>
        <v>99.37343358395991</v>
      </c>
    </row>
    <row r="234" spans="1:18" ht="14.25">
      <c r="A234" s="175"/>
      <c r="B234" s="138" t="s">
        <v>558</v>
      </c>
      <c r="C234" s="168" t="s">
        <v>491</v>
      </c>
      <c r="D234" s="168" t="s">
        <v>387</v>
      </c>
      <c r="E234" s="168" t="s">
        <v>612</v>
      </c>
      <c r="F234" s="168" t="s">
        <v>559</v>
      </c>
      <c r="G234" s="160">
        <v>2394</v>
      </c>
      <c r="H234" s="160">
        <f>I234+L234</f>
        <v>2394</v>
      </c>
      <c r="I234" s="159">
        <f>SUM(J234:K234)</f>
        <v>2334</v>
      </c>
      <c r="J234" s="159">
        <v>1982</v>
      </c>
      <c r="K234" s="159">
        <v>352</v>
      </c>
      <c r="L234" s="160">
        <v>60</v>
      </c>
      <c r="M234" s="160">
        <f>N234+Q234</f>
        <v>2379</v>
      </c>
      <c r="N234" s="159">
        <f>SUM(O234:P234)</f>
        <v>2319</v>
      </c>
      <c r="O234" s="159">
        <v>1960</v>
      </c>
      <c r="P234" s="159">
        <v>359</v>
      </c>
      <c r="Q234" s="159">
        <v>60</v>
      </c>
      <c r="R234" s="152">
        <f t="shared" si="77"/>
        <v>99.37343358395991</v>
      </c>
    </row>
    <row r="235" spans="1:18" ht="14.25">
      <c r="A235" s="175"/>
      <c r="B235" s="138" t="s">
        <v>613</v>
      </c>
      <c r="C235" s="168" t="s">
        <v>491</v>
      </c>
      <c r="D235" s="168" t="s">
        <v>387</v>
      </c>
      <c r="E235" s="168" t="s">
        <v>614</v>
      </c>
      <c r="F235" s="168"/>
      <c r="G235" s="160">
        <f>G236</f>
        <v>9329</v>
      </c>
      <c r="H235" s="160">
        <f>H236</f>
        <v>9329</v>
      </c>
      <c r="I235" s="160">
        <f aca="true" t="shared" si="103" ref="I235:Q236">I236</f>
        <v>9329</v>
      </c>
      <c r="J235" s="160">
        <f t="shared" si="103"/>
        <v>9329</v>
      </c>
      <c r="K235" s="160">
        <f t="shared" si="103"/>
        <v>0</v>
      </c>
      <c r="L235" s="160">
        <f t="shared" si="103"/>
        <v>0</v>
      </c>
      <c r="M235" s="160">
        <f t="shared" si="103"/>
        <v>9144</v>
      </c>
      <c r="N235" s="160">
        <f t="shared" si="103"/>
        <v>9144</v>
      </c>
      <c r="O235" s="160">
        <f t="shared" si="103"/>
        <v>9144</v>
      </c>
      <c r="P235" s="160">
        <f t="shared" si="103"/>
        <v>0</v>
      </c>
      <c r="Q235" s="160">
        <f t="shared" si="103"/>
        <v>0</v>
      </c>
      <c r="R235" s="152">
        <f t="shared" si="77"/>
        <v>98.01693643477329</v>
      </c>
    </row>
    <row r="236" spans="1:18" ht="25.5">
      <c r="A236" s="175"/>
      <c r="B236" s="138" t="s">
        <v>556</v>
      </c>
      <c r="C236" s="168" t="s">
        <v>491</v>
      </c>
      <c r="D236" s="168" t="s">
        <v>387</v>
      </c>
      <c r="E236" s="168" t="s">
        <v>615</v>
      </c>
      <c r="F236" s="168"/>
      <c r="G236" s="160">
        <f>G237</f>
        <v>9329</v>
      </c>
      <c r="H236" s="160">
        <f>H237</f>
        <v>9329</v>
      </c>
      <c r="I236" s="160">
        <f t="shared" si="103"/>
        <v>9329</v>
      </c>
      <c r="J236" s="160">
        <f t="shared" si="103"/>
        <v>9329</v>
      </c>
      <c r="K236" s="160">
        <f t="shared" si="103"/>
        <v>0</v>
      </c>
      <c r="L236" s="160">
        <f t="shared" si="103"/>
        <v>0</v>
      </c>
      <c r="M236" s="160">
        <f t="shared" si="103"/>
        <v>9144</v>
      </c>
      <c r="N236" s="160">
        <f t="shared" si="103"/>
        <v>9144</v>
      </c>
      <c r="O236" s="160">
        <f t="shared" si="103"/>
        <v>9144</v>
      </c>
      <c r="P236" s="160">
        <f t="shared" si="103"/>
        <v>0</v>
      </c>
      <c r="Q236" s="160">
        <f t="shared" si="103"/>
        <v>0</v>
      </c>
      <c r="R236" s="152">
        <f t="shared" si="77"/>
        <v>98.01693643477329</v>
      </c>
    </row>
    <row r="237" spans="1:18" ht="14.25">
      <c r="A237" s="175"/>
      <c r="B237" s="138" t="s">
        <v>558</v>
      </c>
      <c r="C237" s="168" t="s">
        <v>491</v>
      </c>
      <c r="D237" s="168" t="s">
        <v>387</v>
      </c>
      <c r="E237" s="168" t="s">
        <v>615</v>
      </c>
      <c r="F237" s="168" t="s">
        <v>559</v>
      </c>
      <c r="G237" s="160">
        <v>9329</v>
      </c>
      <c r="H237" s="160">
        <f>I237+L237</f>
        <v>9329</v>
      </c>
      <c r="I237" s="159">
        <f>SUM(J237:K237)</f>
        <v>9329</v>
      </c>
      <c r="J237" s="160">
        <v>9329</v>
      </c>
      <c r="K237" s="159"/>
      <c r="L237" s="160"/>
      <c r="M237" s="160">
        <f>N237+Q237</f>
        <v>9144</v>
      </c>
      <c r="N237" s="159">
        <f>SUM(O237:P237)</f>
        <v>9144</v>
      </c>
      <c r="O237" s="160">
        <v>9144</v>
      </c>
      <c r="P237" s="159"/>
      <c r="Q237" s="160"/>
      <c r="R237" s="152">
        <f t="shared" si="77"/>
        <v>98.01693643477329</v>
      </c>
    </row>
    <row r="238" spans="1:18" ht="25.5">
      <c r="A238" s="175"/>
      <c r="B238" s="138" t="s">
        <v>616</v>
      </c>
      <c r="C238" s="168" t="s">
        <v>491</v>
      </c>
      <c r="D238" s="168" t="s">
        <v>387</v>
      </c>
      <c r="E238" s="168" t="s">
        <v>617</v>
      </c>
      <c r="F238" s="168"/>
      <c r="G238" s="166">
        <f>G239+G241</f>
        <v>784.9</v>
      </c>
      <c r="H238" s="166">
        <f>H239+H241</f>
        <v>784.9</v>
      </c>
      <c r="I238" s="160">
        <f aca="true" t="shared" si="104" ref="I238:Q238">I239+I241</f>
        <v>750</v>
      </c>
      <c r="J238" s="160">
        <f t="shared" si="104"/>
        <v>750</v>
      </c>
      <c r="K238" s="160">
        <f t="shared" si="104"/>
        <v>0</v>
      </c>
      <c r="L238" s="166">
        <f t="shared" si="104"/>
        <v>34.9</v>
      </c>
      <c r="M238" s="160">
        <f t="shared" si="104"/>
        <v>777</v>
      </c>
      <c r="N238" s="160">
        <f t="shared" si="104"/>
        <v>742</v>
      </c>
      <c r="O238" s="160">
        <f t="shared" si="104"/>
        <v>742</v>
      </c>
      <c r="P238" s="160">
        <f t="shared" si="104"/>
        <v>0</v>
      </c>
      <c r="Q238" s="160">
        <f t="shared" si="104"/>
        <v>35</v>
      </c>
      <c r="R238" s="152">
        <f t="shared" si="77"/>
        <v>98.99350235698815</v>
      </c>
    </row>
    <row r="239" spans="1:18" ht="25.5">
      <c r="A239" s="175"/>
      <c r="B239" s="138" t="s">
        <v>618</v>
      </c>
      <c r="C239" s="168" t="s">
        <v>491</v>
      </c>
      <c r="D239" s="168" t="s">
        <v>387</v>
      </c>
      <c r="E239" s="168" t="s">
        <v>619</v>
      </c>
      <c r="F239" s="168"/>
      <c r="G239" s="166">
        <f>G240</f>
        <v>34.9</v>
      </c>
      <c r="H239" s="166">
        <f>H240</f>
        <v>34.9</v>
      </c>
      <c r="I239" s="160">
        <f aca="true" t="shared" si="105" ref="I239:Q239">I240</f>
        <v>0</v>
      </c>
      <c r="J239" s="160">
        <f t="shared" si="105"/>
        <v>0</v>
      </c>
      <c r="K239" s="160">
        <f t="shared" si="105"/>
        <v>0</v>
      </c>
      <c r="L239" s="166">
        <f t="shared" si="105"/>
        <v>34.9</v>
      </c>
      <c r="M239" s="160">
        <f t="shared" si="105"/>
        <v>35</v>
      </c>
      <c r="N239" s="160">
        <f t="shared" si="105"/>
        <v>0</v>
      </c>
      <c r="O239" s="160">
        <f t="shared" si="105"/>
        <v>0</v>
      </c>
      <c r="P239" s="160">
        <f t="shared" si="105"/>
        <v>0</v>
      </c>
      <c r="Q239" s="160">
        <f t="shared" si="105"/>
        <v>35</v>
      </c>
      <c r="R239" s="152">
        <f t="shared" si="77"/>
        <v>100.2865329512894</v>
      </c>
    </row>
    <row r="240" spans="1:18" ht="14.25">
      <c r="A240" s="175"/>
      <c r="B240" s="138" t="s">
        <v>558</v>
      </c>
      <c r="C240" s="168" t="s">
        <v>491</v>
      </c>
      <c r="D240" s="168" t="s">
        <v>387</v>
      </c>
      <c r="E240" s="168" t="s">
        <v>619</v>
      </c>
      <c r="F240" s="168" t="s">
        <v>559</v>
      </c>
      <c r="G240" s="166">
        <v>34.9</v>
      </c>
      <c r="H240" s="166">
        <f>I240+L240</f>
        <v>34.9</v>
      </c>
      <c r="I240" s="159">
        <f>SUM(J240:K240)</f>
        <v>0</v>
      </c>
      <c r="J240" s="160"/>
      <c r="K240" s="159"/>
      <c r="L240" s="166">
        <v>34.9</v>
      </c>
      <c r="M240" s="160">
        <f>N240+Q240</f>
        <v>35</v>
      </c>
      <c r="N240" s="159">
        <f>SUM(O240:P240)</f>
        <v>0</v>
      </c>
      <c r="O240" s="160"/>
      <c r="P240" s="159"/>
      <c r="Q240" s="160">
        <v>35</v>
      </c>
      <c r="R240" s="152">
        <f t="shared" si="77"/>
        <v>100.2865329512894</v>
      </c>
    </row>
    <row r="241" spans="1:18" ht="25.5">
      <c r="A241" s="175"/>
      <c r="B241" s="138" t="s">
        <v>620</v>
      </c>
      <c r="C241" s="168" t="s">
        <v>491</v>
      </c>
      <c r="D241" s="168" t="s">
        <v>387</v>
      </c>
      <c r="E241" s="168" t="s">
        <v>621</v>
      </c>
      <c r="F241" s="168"/>
      <c r="G241" s="160">
        <f>G242</f>
        <v>750</v>
      </c>
      <c r="H241" s="160">
        <f>H242</f>
        <v>750</v>
      </c>
      <c r="I241" s="160">
        <f aca="true" t="shared" si="106" ref="I241:Q241">I242</f>
        <v>750</v>
      </c>
      <c r="J241" s="160">
        <f t="shared" si="106"/>
        <v>750</v>
      </c>
      <c r="K241" s="160">
        <f t="shared" si="106"/>
        <v>0</v>
      </c>
      <c r="L241" s="160">
        <f t="shared" si="106"/>
        <v>0</v>
      </c>
      <c r="M241" s="160">
        <f t="shared" si="106"/>
        <v>742</v>
      </c>
      <c r="N241" s="160">
        <f t="shared" si="106"/>
        <v>742</v>
      </c>
      <c r="O241" s="160">
        <f t="shared" si="106"/>
        <v>742</v>
      </c>
      <c r="P241" s="160">
        <f t="shared" si="106"/>
        <v>0</v>
      </c>
      <c r="Q241" s="160">
        <f t="shared" si="106"/>
        <v>0</v>
      </c>
      <c r="R241" s="152">
        <f t="shared" si="77"/>
        <v>98.93333333333332</v>
      </c>
    </row>
    <row r="242" spans="1:18" ht="14.25">
      <c r="A242" s="175"/>
      <c r="B242" s="138" t="s">
        <v>558</v>
      </c>
      <c r="C242" s="168" t="s">
        <v>491</v>
      </c>
      <c r="D242" s="168" t="s">
        <v>387</v>
      </c>
      <c r="E242" s="168" t="s">
        <v>621</v>
      </c>
      <c r="F242" s="168" t="s">
        <v>559</v>
      </c>
      <c r="G242" s="160">
        <v>750</v>
      </c>
      <c r="H242" s="160">
        <f>I242+L242</f>
        <v>750</v>
      </c>
      <c r="I242" s="159">
        <f>SUM(J242:K242)</f>
        <v>750</v>
      </c>
      <c r="J242" s="160">
        <v>750</v>
      </c>
      <c r="K242" s="159"/>
      <c r="L242" s="160"/>
      <c r="M242" s="160">
        <f>N242+Q242</f>
        <v>742</v>
      </c>
      <c r="N242" s="159">
        <f>SUM(O242:P242)</f>
        <v>742</v>
      </c>
      <c r="O242" s="159">
        <v>742</v>
      </c>
      <c r="P242" s="159"/>
      <c r="Q242" s="159"/>
      <c r="R242" s="152">
        <f t="shared" si="77"/>
        <v>98.93333333333332</v>
      </c>
    </row>
    <row r="243" spans="1:18" ht="14.25">
      <c r="A243" s="169"/>
      <c r="B243" s="154" t="s">
        <v>622</v>
      </c>
      <c r="C243" s="171" t="s">
        <v>491</v>
      </c>
      <c r="D243" s="171" t="s">
        <v>409</v>
      </c>
      <c r="E243" s="171"/>
      <c r="F243" s="171"/>
      <c r="G243" s="177">
        <f aca="true" t="shared" si="107" ref="G243:Q245">G244</f>
        <v>3033.6</v>
      </c>
      <c r="H243" s="177">
        <f t="shared" si="107"/>
        <v>3033.6</v>
      </c>
      <c r="I243" s="172">
        <f t="shared" si="107"/>
        <v>3000</v>
      </c>
      <c r="J243" s="172">
        <f t="shared" si="107"/>
        <v>3000</v>
      </c>
      <c r="K243" s="172">
        <f t="shared" si="107"/>
        <v>0</v>
      </c>
      <c r="L243" s="177">
        <f t="shared" si="107"/>
        <v>33.6</v>
      </c>
      <c r="M243" s="172">
        <f t="shared" si="107"/>
        <v>3034</v>
      </c>
      <c r="N243" s="172">
        <f t="shared" si="107"/>
        <v>3000</v>
      </c>
      <c r="O243" s="172">
        <f t="shared" si="107"/>
        <v>3000</v>
      </c>
      <c r="P243" s="172">
        <f t="shared" si="107"/>
        <v>0</v>
      </c>
      <c r="Q243" s="172">
        <f t="shared" si="107"/>
        <v>34</v>
      </c>
      <c r="R243" s="152">
        <f t="shared" si="77"/>
        <v>100.01318565400845</v>
      </c>
    </row>
    <row r="244" spans="1:18" ht="25.5">
      <c r="A244" s="175"/>
      <c r="B244" s="138" t="s">
        <v>623</v>
      </c>
      <c r="C244" s="168" t="s">
        <v>491</v>
      </c>
      <c r="D244" s="168" t="s">
        <v>409</v>
      </c>
      <c r="E244" s="168" t="s">
        <v>624</v>
      </c>
      <c r="F244" s="168"/>
      <c r="G244" s="166">
        <f t="shared" si="107"/>
        <v>3033.6</v>
      </c>
      <c r="H244" s="166">
        <f t="shared" si="107"/>
        <v>3033.6</v>
      </c>
      <c r="I244" s="160">
        <f t="shared" si="107"/>
        <v>3000</v>
      </c>
      <c r="J244" s="160">
        <f t="shared" si="107"/>
        <v>3000</v>
      </c>
      <c r="K244" s="160">
        <f t="shared" si="107"/>
        <v>0</v>
      </c>
      <c r="L244" s="166">
        <f t="shared" si="107"/>
        <v>33.6</v>
      </c>
      <c r="M244" s="160">
        <f t="shared" si="107"/>
        <v>3034</v>
      </c>
      <c r="N244" s="160">
        <f t="shared" si="107"/>
        <v>3000</v>
      </c>
      <c r="O244" s="160">
        <f t="shared" si="107"/>
        <v>3000</v>
      </c>
      <c r="P244" s="160">
        <f t="shared" si="107"/>
        <v>0</v>
      </c>
      <c r="Q244" s="160">
        <f t="shared" si="107"/>
        <v>34</v>
      </c>
      <c r="R244" s="152">
        <f t="shared" si="77"/>
        <v>100.01318565400845</v>
      </c>
    </row>
    <row r="245" spans="1:18" ht="25.5">
      <c r="A245" s="175"/>
      <c r="B245" s="138" t="s">
        <v>620</v>
      </c>
      <c r="C245" s="168" t="s">
        <v>491</v>
      </c>
      <c r="D245" s="168" t="s">
        <v>409</v>
      </c>
      <c r="E245" s="168" t="s">
        <v>625</v>
      </c>
      <c r="F245" s="168"/>
      <c r="G245" s="166">
        <f t="shared" si="107"/>
        <v>3033.6</v>
      </c>
      <c r="H245" s="166">
        <f t="shared" si="107"/>
        <v>3033.6</v>
      </c>
      <c r="I245" s="160">
        <f t="shared" si="107"/>
        <v>3000</v>
      </c>
      <c r="J245" s="160">
        <f t="shared" si="107"/>
        <v>3000</v>
      </c>
      <c r="K245" s="160">
        <f t="shared" si="107"/>
        <v>0</v>
      </c>
      <c r="L245" s="166">
        <f t="shared" si="107"/>
        <v>33.6</v>
      </c>
      <c r="M245" s="160">
        <f t="shared" si="107"/>
        <v>3034</v>
      </c>
      <c r="N245" s="160">
        <f t="shared" si="107"/>
        <v>3000</v>
      </c>
      <c r="O245" s="160">
        <f t="shared" si="107"/>
        <v>3000</v>
      </c>
      <c r="P245" s="160">
        <f t="shared" si="107"/>
        <v>0</v>
      </c>
      <c r="Q245" s="160">
        <f t="shared" si="107"/>
        <v>34</v>
      </c>
      <c r="R245" s="152">
        <f t="shared" si="77"/>
        <v>100.01318565400845</v>
      </c>
    </row>
    <row r="246" spans="1:18" ht="14.25">
      <c r="A246" s="175"/>
      <c r="B246" s="138" t="s">
        <v>496</v>
      </c>
      <c r="C246" s="168" t="s">
        <v>491</v>
      </c>
      <c r="D246" s="168" t="s">
        <v>409</v>
      </c>
      <c r="E246" s="168" t="s">
        <v>625</v>
      </c>
      <c r="F246" s="168" t="s">
        <v>497</v>
      </c>
      <c r="G246" s="166">
        <v>3033.6</v>
      </c>
      <c r="H246" s="166">
        <f>I246+L246</f>
        <v>3033.6</v>
      </c>
      <c r="I246" s="159">
        <f>SUM(J246:K246)</f>
        <v>3000</v>
      </c>
      <c r="J246" s="160">
        <v>3000</v>
      </c>
      <c r="K246" s="159"/>
      <c r="L246" s="166">
        <v>33.6</v>
      </c>
      <c r="M246" s="160">
        <f>N246+Q246</f>
        <v>3034</v>
      </c>
      <c r="N246" s="159">
        <f>SUM(O246:P246)</f>
        <v>3000</v>
      </c>
      <c r="O246" s="159">
        <v>3000</v>
      </c>
      <c r="P246" s="159"/>
      <c r="Q246" s="159">
        <v>34</v>
      </c>
      <c r="R246" s="152">
        <f t="shared" si="77"/>
        <v>100.01318565400845</v>
      </c>
    </row>
    <row r="247" spans="1:18" ht="25.5">
      <c r="A247" s="169"/>
      <c r="B247" s="154" t="s">
        <v>626</v>
      </c>
      <c r="C247" s="170" t="s">
        <v>491</v>
      </c>
      <c r="D247" s="170" t="s">
        <v>415</v>
      </c>
      <c r="E247" s="170"/>
      <c r="F247" s="170"/>
      <c r="G247" s="172">
        <f>G248+G251</f>
        <v>8953</v>
      </c>
      <c r="H247" s="172">
        <f>H248+H251</f>
        <v>8953</v>
      </c>
      <c r="I247" s="172">
        <f aca="true" t="shared" si="108" ref="I247:Q247">I248+I251</f>
        <v>8953</v>
      </c>
      <c r="J247" s="172">
        <f t="shared" si="108"/>
        <v>8953</v>
      </c>
      <c r="K247" s="172">
        <f t="shared" si="108"/>
        <v>0</v>
      </c>
      <c r="L247" s="172">
        <f t="shared" si="108"/>
        <v>0</v>
      </c>
      <c r="M247" s="172">
        <f t="shared" si="108"/>
        <v>8823</v>
      </c>
      <c r="N247" s="172">
        <f t="shared" si="108"/>
        <v>8823</v>
      </c>
      <c r="O247" s="172">
        <f t="shared" si="108"/>
        <v>8823</v>
      </c>
      <c r="P247" s="172">
        <f t="shared" si="108"/>
        <v>0</v>
      </c>
      <c r="Q247" s="172">
        <f t="shared" si="108"/>
        <v>0</v>
      </c>
      <c r="R247" s="152">
        <f t="shared" si="77"/>
        <v>98.54797274656539</v>
      </c>
    </row>
    <row r="248" spans="1:18" ht="38.25">
      <c r="A248" s="175"/>
      <c r="B248" s="138" t="s">
        <v>416</v>
      </c>
      <c r="C248" s="137" t="s">
        <v>491</v>
      </c>
      <c r="D248" s="137" t="s">
        <v>415</v>
      </c>
      <c r="E248" s="137" t="s">
        <v>394</v>
      </c>
      <c r="F248" s="137"/>
      <c r="G248" s="160">
        <f>G249</f>
        <v>4911</v>
      </c>
      <c r="H248" s="160">
        <f>H249</f>
        <v>4911</v>
      </c>
      <c r="I248" s="160">
        <f aca="true" t="shared" si="109" ref="I248:Q249">I249</f>
        <v>4911</v>
      </c>
      <c r="J248" s="160">
        <f t="shared" si="109"/>
        <v>4911</v>
      </c>
      <c r="K248" s="160">
        <f t="shared" si="109"/>
        <v>0</v>
      </c>
      <c r="L248" s="160">
        <f t="shared" si="109"/>
        <v>0</v>
      </c>
      <c r="M248" s="160">
        <f t="shared" si="109"/>
        <v>4807</v>
      </c>
      <c r="N248" s="160">
        <f t="shared" si="109"/>
        <v>4807</v>
      </c>
      <c r="O248" s="160">
        <f t="shared" si="109"/>
        <v>4807</v>
      </c>
      <c r="P248" s="160">
        <f t="shared" si="109"/>
        <v>0</v>
      </c>
      <c r="Q248" s="160">
        <f t="shared" si="109"/>
        <v>0</v>
      </c>
      <c r="R248" s="152">
        <f t="shared" si="77"/>
        <v>97.88230502952555</v>
      </c>
    </row>
    <row r="249" spans="1:18" ht="14.25">
      <c r="A249" s="175"/>
      <c r="B249" s="138" t="s">
        <v>402</v>
      </c>
      <c r="C249" s="137" t="s">
        <v>491</v>
      </c>
      <c r="D249" s="137" t="s">
        <v>415</v>
      </c>
      <c r="E249" s="137" t="s">
        <v>403</v>
      </c>
      <c r="F249" s="137"/>
      <c r="G249" s="160">
        <f>G250</f>
        <v>4911</v>
      </c>
      <c r="H249" s="160">
        <f>H250</f>
        <v>4911</v>
      </c>
      <c r="I249" s="160">
        <f t="shared" si="109"/>
        <v>4911</v>
      </c>
      <c r="J249" s="160">
        <f t="shared" si="109"/>
        <v>4911</v>
      </c>
      <c r="K249" s="160">
        <f t="shared" si="109"/>
        <v>0</v>
      </c>
      <c r="L249" s="160">
        <f t="shared" si="109"/>
        <v>0</v>
      </c>
      <c r="M249" s="160">
        <f t="shared" si="109"/>
        <v>4807</v>
      </c>
      <c r="N249" s="160">
        <f t="shared" si="109"/>
        <v>4807</v>
      </c>
      <c r="O249" s="160">
        <f t="shared" si="109"/>
        <v>4807</v>
      </c>
      <c r="P249" s="160">
        <f t="shared" si="109"/>
        <v>0</v>
      </c>
      <c r="Q249" s="160">
        <f t="shared" si="109"/>
        <v>0</v>
      </c>
      <c r="R249" s="152">
        <f t="shared" si="77"/>
        <v>97.88230502952555</v>
      </c>
    </row>
    <row r="250" spans="1:18" ht="14.25">
      <c r="A250" s="175"/>
      <c r="B250" s="138" t="s">
        <v>397</v>
      </c>
      <c r="C250" s="137" t="s">
        <v>491</v>
      </c>
      <c r="D250" s="137" t="s">
        <v>415</v>
      </c>
      <c r="E250" s="137" t="s">
        <v>403</v>
      </c>
      <c r="F250" s="137" t="s">
        <v>398</v>
      </c>
      <c r="G250" s="160">
        <v>4911</v>
      </c>
      <c r="H250" s="160">
        <f>I250+L250</f>
        <v>4911</v>
      </c>
      <c r="I250" s="159">
        <f>SUM(J250:K250)</f>
        <v>4911</v>
      </c>
      <c r="J250" s="160">
        <v>4911</v>
      </c>
      <c r="K250" s="159"/>
      <c r="L250" s="160"/>
      <c r="M250" s="160">
        <f>N250+Q250</f>
        <v>4807</v>
      </c>
      <c r="N250" s="159">
        <f>SUM(O250:P250)</f>
        <v>4807</v>
      </c>
      <c r="O250" s="159">
        <v>4807</v>
      </c>
      <c r="P250" s="159"/>
      <c r="Q250" s="159"/>
      <c r="R250" s="152">
        <f t="shared" si="77"/>
        <v>97.88230502952555</v>
      </c>
    </row>
    <row r="251" spans="1:18" ht="51">
      <c r="A251" s="175"/>
      <c r="B251" s="138" t="s">
        <v>598</v>
      </c>
      <c r="C251" s="137" t="s">
        <v>491</v>
      </c>
      <c r="D251" s="137" t="s">
        <v>415</v>
      </c>
      <c r="E251" s="137" t="s">
        <v>599</v>
      </c>
      <c r="F251" s="137"/>
      <c r="G251" s="160">
        <f>G252</f>
        <v>4042</v>
      </c>
      <c r="H251" s="160">
        <f>H252</f>
        <v>4042</v>
      </c>
      <c r="I251" s="160">
        <f aca="true" t="shared" si="110" ref="I251:Q252">I252</f>
        <v>4042</v>
      </c>
      <c r="J251" s="160">
        <f t="shared" si="110"/>
        <v>4042</v>
      </c>
      <c r="K251" s="160">
        <f t="shared" si="110"/>
        <v>0</v>
      </c>
      <c r="L251" s="160">
        <f t="shared" si="110"/>
        <v>0</v>
      </c>
      <c r="M251" s="160">
        <f t="shared" si="110"/>
        <v>4016</v>
      </c>
      <c r="N251" s="160">
        <f t="shared" si="110"/>
        <v>4016</v>
      </c>
      <c r="O251" s="160">
        <f t="shared" si="110"/>
        <v>4016</v>
      </c>
      <c r="P251" s="160">
        <f t="shared" si="110"/>
        <v>0</v>
      </c>
      <c r="Q251" s="160">
        <f t="shared" si="110"/>
        <v>0</v>
      </c>
      <c r="R251" s="152">
        <f t="shared" si="77"/>
        <v>99.35675408213756</v>
      </c>
    </row>
    <row r="252" spans="1:18" ht="25.5">
      <c r="A252" s="189"/>
      <c r="B252" s="162" t="s">
        <v>556</v>
      </c>
      <c r="C252" s="168" t="s">
        <v>491</v>
      </c>
      <c r="D252" s="168" t="s">
        <v>415</v>
      </c>
      <c r="E252" s="168" t="s">
        <v>600</v>
      </c>
      <c r="F252" s="168"/>
      <c r="G252" s="159">
        <f>G253</f>
        <v>4042</v>
      </c>
      <c r="H252" s="159">
        <f>H253</f>
        <v>4042</v>
      </c>
      <c r="I252" s="159">
        <f t="shared" si="110"/>
        <v>4042</v>
      </c>
      <c r="J252" s="159">
        <f t="shared" si="110"/>
        <v>4042</v>
      </c>
      <c r="K252" s="159">
        <f t="shared" si="110"/>
        <v>0</v>
      </c>
      <c r="L252" s="159">
        <f t="shared" si="110"/>
        <v>0</v>
      </c>
      <c r="M252" s="159">
        <f t="shared" si="110"/>
        <v>4016</v>
      </c>
      <c r="N252" s="159">
        <f t="shared" si="110"/>
        <v>4016</v>
      </c>
      <c r="O252" s="159">
        <f t="shared" si="110"/>
        <v>4016</v>
      </c>
      <c r="P252" s="159">
        <f t="shared" si="110"/>
        <v>0</v>
      </c>
      <c r="Q252" s="159">
        <f t="shared" si="110"/>
        <v>0</v>
      </c>
      <c r="R252" s="152">
        <f t="shared" si="77"/>
        <v>99.35675408213756</v>
      </c>
    </row>
    <row r="253" spans="1:18" ht="14.25">
      <c r="A253" s="189"/>
      <c r="B253" s="138" t="s">
        <v>558</v>
      </c>
      <c r="C253" s="168" t="s">
        <v>491</v>
      </c>
      <c r="D253" s="168" t="s">
        <v>415</v>
      </c>
      <c r="E253" s="168" t="s">
        <v>600</v>
      </c>
      <c r="F253" s="168" t="s">
        <v>559</v>
      </c>
      <c r="G253" s="160">
        <v>4042</v>
      </c>
      <c r="H253" s="160">
        <f>I253+L253</f>
        <v>4042</v>
      </c>
      <c r="I253" s="159">
        <f>SUM(J253:K253)</f>
        <v>4042</v>
      </c>
      <c r="J253" s="160">
        <v>4042</v>
      </c>
      <c r="K253" s="159"/>
      <c r="L253" s="160"/>
      <c r="M253" s="160">
        <f>N253+Q253</f>
        <v>4016</v>
      </c>
      <c r="N253" s="159">
        <f>SUM(O253:P253)</f>
        <v>4016</v>
      </c>
      <c r="O253" s="159">
        <v>4016</v>
      </c>
      <c r="P253" s="159"/>
      <c r="Q253" s="159"/>
      <c r="R253" s="152">
        <f t="shared" si="77"/>
        <v>99.35675408213756</v>
      </c>
    </row>
    <row r="254" spans="1:18" ht="14.25">
      <c r="A254" s="147" t="s">
        <v>627</v>
      </c>
      <c r="B254" s="148" t="s">
        <v>628</v>
      </c>
      <c r="C254" s="149" t="s">
        <v>481</v>
      </c>
      <c r="D254" s="149"/>
      <c r="E254" s="149"/>
      <c r="F254" s="149"/>
      <c r="G254" s="150">
        <f>G255+G259+G266+G270+G279+G295</f>
        <v>418700.8</v>
      </c>
      <c r="H254" s="150">
        <f>H255+H259+H266+H270+H279+H295</f>
        <v>418700.89999999997</v>
      </c>
      <c r="I254" s="150">
        <f aca="true" t="shared" si="111" ref="I254:Q254">I255+I259+I266+I270+I279+I295</f>
        <v>341006</v>
      </c>
      <c r="J254" s="151">
        <f t="shared" si="111"/>
        <v>299351</v>
      </c>
      <c r="K254" s="150">
        <f t="shared" si="111"/>
        <v>41655</v>
      </c>
      <c r="L254" s="150">
        <f t="shared" si="111"/>
        <v>77694.9</v>
      </c>
      <c r="M254" s="151">
        <f t="shared" si="111"/>
        <v>392126</v>
      </c>
      <c r="N254" s="151">
        <f t="shared" si="111"/>
        <v>314745</v>
      </c>
      <c r="O254" s="151">
        <f t="shared" si="111"/>
        <v>275148</v>
      </c>
      <c r="P254" s="151">
        <f t="shared" si="111"/>
        <v>39597</v>
      </c>
      <c r="Q254" s="151">
        <f t="shared" si="111"/>
        <v>77381</v>
      </c>
      <c r="R254" s="152">
        <f t="shared" si="77"/>
        <v>93.65301101573941</v>
      </c>
    </row>
    <row r="255" spans="1:18" ht="14.25">
      <c r="A255" s="190"/>
      <c r="B255" s="154" t="s">
        <v>629</v>
      </c>
      <c r="C255" s="191" t="s">
        <v>481</v>
      </c>
      <c r="D255" s="192" t="s">
        <v>387</v>
      </c>
      <c r="E255" s="192"/>
      <c r="F255" s="192"/>
      <c r="G255" s="161">
        <f aca="true" t="shared" si="112" ref="G255:Q257">G256</f>
        <v>169041</v>
      </c>
      <c r="H255" s="161">
        <f t="shared" si="112"/>
        <v>169041.1</v>
      </c>
      <c r="I255" s="161">
        <f t="shared" si="112"/>
        <v>168832</v>
      </c>
      <c r="J255" s="161">
        <f t="shared" si="112"/>
        <v>151532</v>
      </c>
      <c r="K255" s="161">
        <f t="shared" si="112"/>
        <v>17300</v>
      </c>
      <c r="L255" s="183">
        <f t="shared" si="112"/>
        <v>209.1</v>
      </c>
      <c r="M255" s="161">
        <f t="shared" si="112"/>
        <v>166295</v>
      </c>
      <c r="N255" s="161">
        <f t="shared" si="112"/>
        <v>166148</v>
      </c>
      <c r="O255" s="161">
        <f t="shared" si="112"/>
        <v>149061</v>
      </c>
      <c r="P255" s="161">
        <f t="shared" si="112"/>
        <v>17087</v>
      </c>
      <c r="Q255" s="161">
        <f t="shared" si="112"/>
        <v>147</v>
      </c>
      <c r="R255" s="152">
        <f t="shared" si="77"/>
        <v>98.37548383203848</v>
      </c>
    </row>
    <row r="256" spans="1:18" ht="14.25">
      <c r="A256" s="175"/>
      <c r="B256" s="138" t="s">
        <v>630</v>
      </c>
      <c r="C256" s="137" t="s">
        <v>481</v>
      </c>
      <c r="D256" s="168" t="s">
        <v>387</v>
      </c>
      <c r="E256" s="168" t="s">
        <v>631</v>
      </c>
      <c r="F256" s="168"/>
      <c r="G256" s="160">
        <f t="shared" si="112"/>
        <v>169041</v>
      </c>
      <c r="H256" s="160">
        <f t="shared" si="112"/>
        <v>169041.1</v>
      </c>
      <c r="I256" s="160">
        <f t="shared" si="112"/>
        <v>168832</v>
      </c>
      <c r="J256" s="160">
        <f t="shared" si="112"/>
        <v>151532</v>
      </c>
      <c r="K256" s="160">
        <f t="shared" si="112"/>
        <v>17300</v>
      </c>
      <c r="L256" s="166">
        <f t="shared" si="112"/>
        <v>209.1</v>
      </c>
      <c r="M256" s="160">
        <f t="shared" si="112"/>
        <v>166295</v>
      </c>
      <c r="N256" s="160">
        <f t="shared" si="112"/>
        <v>166148</v>
      </c>
      <c r="O256" s="160">
        <f t="shared" si="112"/>
        <v>149061</v>
      </c>
      <c r="P256" s="160">
        <f t="shared" si="112"/>
        <v>17087</v>
      </c>
      <c r="Q256" s="160">
        <f t="shared" si="112"/>
        <v>147</v>
      </c>
      <c r="R256" s="152">
        <f aca="true" t="shared" si="113" ref="R256:R327">M256/H256*100</f>
        <v>98.37548383203848</v>
      </c>
    </row>
    <row r="257" spans="1:18" ht="25.5">
      <c r="A257" s="175"/>
      <c r="B257" s="138" t="s">
        <v>556</v>
      </c>
      <c r="C257" s="137" t="s">
        <v>481</v>
      </c>
      <c r="D257" s="168" t="s">
        <v>387</v>
      </c>
      <c r="E257" s="168" t="s">
        <v>573</v>
      </c>
      <c r="F257" s="168"/>
      <c r="G257" s="160">
        <f t="shared" si="112"/>
        <v>169041</v>
      </c>
      <c r="H257" s="160">
        <f t="shared" si="112"/>
        <v>169041.1</v>
      </c>
      <c r="I257" s="160">
        <f t="shared" si="112"/>
        <v>168832</v>
      </c>
      <c r="J257" s="160">
        <f t="shared" si="112"/>
        <v>151532</v>
      </c>
      <c r="K257" s="160">
        <f t="shared" si="112"/>
        <v>17300</v>
      </c>
      <c r="L257" s="166">
        <f t="shared" si="112"/>
        <v>209.1</v>
      </c>
      <c r="M257" s="160">
        <f t="shared" si="112"/>
        <v>166295</v>
      </c>
      <c r="N257" s="160">
        <f t="shared" si="112"/>
        <v>166148</v>
      </c>
      <c r="O257" s="160">
        <f t="shared" si="112"/>
        <v>149061</v>
      </c>
      <c r="P257" s="160">
        <f t="shared" si="112"/>
        <v>17087</v>
      </c>
      <c r="Q257" s="160">
        <f t="shared" si="112"/>
        <v>147</v>
      </c>
      <c r="R257" s="152">
        <f t="shared" si="113"/>
        <v>98.37548383203848</v>
      </c>
    </row>
    <row r="258" spans="1:18" ht="14.25">
      <c r="A258" s="175"/>
      <c r="B258" s="138" t="s">
        <v>558</v>
      </c>
      <c r="C258" s="137" t="s">
        <v>481</v>
      </c>
      <c r="D258" s="168" t="s">
        <v>387</v>
      </c>
      <c r="E258" s="168" t="s">
        <v>573</v>
      </c>
      <c r="F258" s="168" t="s">
        <v>559</v>
      </c>
      <c r="G258" s="160">
        <v>169041</v>
      </c>
      <c r="H258" s="160">
        <f>I258+L258</f>
        <v>169041.1</v>
      </c>
      <c r="I258" s="159">
        <f>SUM(J258:K258)</f>
        <v>168832</v>
      </c>
      <c r="J258" s="159">
        <v>151532</v>
      </c>
      <c r="K258" s="159">
        <v>17300</v>
      </c>
      <c r="L258" s="166">
        <v>209.1</v>
      </c>
      <c r="M258" s="160">
        <f>N258+Q258</f>
        <v>166295</v>
      </c>
      <c r="N258" s="159">
        <f>SUM(O258:P258)</f>
        <v>166148</v>
      </c>
      <c r="O258" s="159">
        <v>149061</v>
      </c>
      <c r="P258" s="159">
        <v>17087</v>
      </c>
      <c r="Q258" s="159">
        <v>147</v>
      </c>
      <c r="R258" s="152">
        <f t="shared" si="113"/>
        <v>98.37548383203848</v>
      </c>
    </row>
    <row r="259" spans="1:18" ht="14.25">
      <c r="A259" s="175"/>
      <c r="B259" s="154" t="s">
        <v>632</v>
      </c>
      <c r="C259" s="191" t="s">
        <v>481</v>
      </c>
      <c r="D259" s="192" t="s">
        <v>392</v>
      </c>
      <c r="E259" s="168"/>
      <c r="F259" s="168"/>
      <c r="G259" s="172">
        <f>G260+G263</f>
        <v>72766</v>
      </c>
      <c r="H259" s="172">
        <f>H260+H263</f>
        <v>72766</v>
      </c>
      <c r="I259" s="172">
        <f aca="true" t="shared" si="114" ref="I259:Q259">I260+I263</f>
        <v>72615</v>
      </c>
      <c r="J259" s="172">
        <f t="shared" si="114"/>
        <v>60340</v>
      </c>
      <c r="K259" s="172">
        <f t="shared" si="114"/>
        <v>12275</v>
      </c>
      <c r="L259" s="172">
        <f t="shared" si="114"/>
        <v>151</v>
      </c>
      <c r="M259" s="172">
        <f t="shared" si="114"/>
        <v>67681</v>
      </c>
      <c r="N259" s="172">
        <f t="shared" si="114"/>
        <v>67530</v>
      </c>
      <c r="O259" s="172">
        <f t="shared" si="114"/>
        <v>56272</v>
      </c>
      <c r="P259" s="172">
        <f t="shared" si="114"/>
        <v>11258</v>
      </c>
      <c r="Q259" s="172">
        <f t="shared" si="114"/>
        <v>151</v>
      </c>
      <c r="R259" s="152">
        <f t="shared" si="113"/>
        <v>93.01184619190282</v>
      </c>
    </row>
    <row r="260" spans="1:18" ht="14.25">
      <c r="A260" s="175"/>
      <c r="B260" s="138" t="s">
        <v>630</v>
      </c>
      <c r="C260" s="137" t="s">
        <v>481</v>
      </c>
      <c r="D260" s="168" t="s">
        <v>392</v>
      </c>
      <c r="E260" s="168" t="s">
        <v>631</v>
      </c>
      <c r="F260" s="168"/>
      <c r="G260" s="160">
        <f>G261</f>
        <v>49409</v>
      </c>
      <c r="H260" s="160">
        <f>H261</f>
        <v>49409</v>
      </c>
      <c r="I260" s="160">
        <f aca="true" t="shared" si="115" ref="I260:Q261">I261</f>
        <v>49258</v>
      </c>
      <c r="J260" s="160">
        <f t="shared" si="115"/>
        <v>43283</v>
      </c>
      <c r="K260" s="160">
        <f t="shared" si="115"/>
        <v>5975</v>
      </c>
      <c r="L260" s="160">
        <f t="shared" si="115"/>
        <v>151</v>
      </c>
      <c r="M260" s="160">
        <f t="shared" si="115"/>
        <v>45124</v>
      </c>
      <c r="N260" s="160">
        <f t="shared" si="115"/>
        <v>44973</v>
      </c>
      <c r="O260" s="160">
        <f t="shared" si="115"/>
        <v>40018</v>
      </c>
      <c r="P260" s="160">
        <f t="shared" si="115"/>
        <v>4955</v>
      </c>
      <c r="Q260" s="160">
        <f t="shared" si="115"/>
        <v>151</v>
      </c>
      <c r="R260" s="152">
        <f t="shared" si="113"/>
        <v>91.32749094294562</v>
      </c>
    </row>
    <row r="261" spans="1:18" ht="25.5">
      <c r="A261" s="175"/>
      <c r="B261" s="138" t="s">
        <v>556</v>
      </c>
      <c r="C261" s="137" t="s">
        <v>481</v>
      </c>
      <c r="D261" s="168" t="s">
        <v>392</v>
      </c>
      <c r="E261" s="168" t="s">
        <v>573</v>
      </c>
      <c r="F261" s="168"/>
      <c r="G261" s="160">
        <f>G262</f>
        <v>49409</v>
      </c>
      <c r="H261" s="160">
        <f>H262</f>
        <v>49409</v>
      </c>
      <c r="I261" s="160">
        <f t="shared" si="115"/>
        <v>49258</v>
      </c>
      <c r="J261" s="160">
        <f t="shared" si="115"/>
        <v>43283</v>
      </c>
      <c r="K261" s="160">
        <f t="shared" si="115"/>
        <v>5975</v>
      </c>
      <c r="L261" s="160">
        <f t="shared" si="115"/>
        <v>151</v>
      </c>
      <c r="M261" s="160">
        <f t="shared" si="115"/>
        <v>45124</v>
      </c>
      <c r="N261" s="160">
        <f t="shared" si="115"/>
        <v>44973</v>
      </c>
      <c r="O261" s="160">
        <f t="shared" si="115"/>
        <v>40018</v>
      </c>
      <c r="P261" s="160">
        <f t="shared" si="115"/>
        <v>4955</v>
      </c>
      <c r="Q261" s="160">
        <f t="shared" si="115"/>
        <v>151</v>
      </c>
      <c r="R261" s="152">
        <f t="shared" si="113"/>
        <v>91.32749094294562</v>
      </c>
    </row>
    <row r="262" spans="1:18" ht="14.25">
      <c r="A262" s="175"/>
      <c r="B262" s="138" t="s">
        <v>558</v>
      </c>
      <c r="C262" s="137" t="s">
        <v>481</v>
      </c>
      <c r="D262" s="168" t="s">
        <v>392</v>
      </c>
      <c r="E262" s="168" t="s">
        <v>573</v>
      </c>
      <c r="F262" s="168" t="s">
        <v>559</v>
      </c>
      <c r="G262" s="160">
        <v>49409</v>
      </c>
      <c r="H262" s="160">
        <f>I262+L262</f>
        <v>49409</v>
      </c>
      <c r="I262" s="159">
        <f>SUM(J262:K262)</f>
        <v>49258</v>
      </c>
      <c r="J262" s="159">
        <v>43283</v>
      </c>
      <c r="K262" s="159">
        <v>5975</v>
      </c>
      <c r="L262" s="160">
        <v>151</v>
      </c>
      <c r="M262" s="160">
        <f>N262+Q262</f>
        <v>45124</v>
      </c>
      <c r="N262" s="159">
        <f>SUM(O262:P262)</f>
        <v>44973</v>
      </c>
      <c r="O262" s="159">
        <v>40018</v>
      </c>
      <c r="P262" s="159">
        <v>4955</v>
      </c>
      <c r="Q262" s="159">
        <v>151</v>
      </c>
      <c r="R262" s="152">
        <f t="shared" si="113"/>
        <v>91.32749094294562</v>
      </c>
    </row>
    <row r="263" spans="1:18" ht="14.25">
      <c r="A263" s="175"/>
      <c r="B263" s="138" t="s">
        <v>633</v>
      </c>
      <c r="C263" s="137" t="s">
        <v>481</v>
      </c>
      <c r="D263" s="168" t="s">
        <v>392</v>
      </c>
      <c r="E263" s="168" t="s">
        <v>634</v>
      </c>
      <c r="F263" s="168"/>
      <c r="G263" s="160">
        <f>G264</f>
        <v>23357</v>
      </c>
      <c r="H263" s="160">
        <f>H264</f>
        <v>23357</v>
      </c>
      <c r="I263" s="160">
        <f aca="true" t="shared" si="116" ref="I263:Q264">I264</f>
        <v>23357</v>
      </c>
      <c r="J263" s="160">
        <f t="shared" si="116"/>
        <v>17057</v>
      </c>
      <c r="K263" s="160">
        <f t="shared" si="116"/>
        <v>6300</v>
      </c>
      <c r="L263" s="160">
        <f t="shared" si="116"/>
        <v>0</v>
      </c>
      <c r="M263" s="160">
        <f t="shared" si="116"/>
        <v>22557</v>
      </c>
      <c r="N263" s="160">
        <f t="shared" si="116"/>
        <v>22557</v>
      </c>
      <c r="O263" s="160">
        <f t="shared" si="116"/>
        <v>16254</v>
      </c>
      <c r="P263" s="160">
        <f t="shared" si="116"/>
        <v>6303</v>
      </c>
      <c r="Q263" s="160">
        <f t="shared" si="116"/>
        <v>0</v>
      </c>
      <c r="R263" s="152">
        <f t="shared" si="113"/>
        <v>96.57490259879266</v>
      </c>
    </row>
    <row r="264" spans="1:18" ht="25.5">
      <c r="A264" s="175"/>
      <c r="B264" s="138" t="s">
        <v>556</v>
      </c>
      <c r="C264" s="137" t="s">
        <v>481</v>
      </c>
      <c r="D264" s="168" t="s">
        <v>392</v>
      </c>
      <c r="E264" s="168" t="s">
        <v>635</v>
      </c>
      <c r="F264" s="168"/>
      <c r="G264" s="160">
        <f>G265</f>
        <v>23357</v>
      </c>
      <c r="H264" s="160">
        <f>H265</f>
        <v>23357</v>
      </c>
      <c r="I264" s="160">
        <f t="shared" si="116"/>
        <v>23357</v>
      </c>
      <c r="J264" s="160">
        <f t="shared" si="116"/>
        <v>17057</v>
      </c>
      <c r="K264" s="160">
        <f t="shared" si="116"/>
        <v>6300</v>
      </c>
      <c r="L264" s="160">
        <f t="shared" si="116"/>
        <v>0</v>
      </c>
      <c r="M264" s="160">
        <f t="shared" si="116"/>
        <v>22557</v>
      </c>
      <c r="N264" s="160">
        <f t="shared" si="116"/>
        <v>22557</v>
      </c>
      <c r="O264" s="160">
        <f t="shared" si="116"/>
        <v>16254</v>
      </c>
      <c r="P264" s="160">
        <f t="shared" si="116"/>
        <v>6303</v>
      </c>
      <c r="Q264" s="160">
        <f t="shared" si="116"/>
        <v>0</v>
      </c>
      <c r="R264" s="152">
        <f t="shared" si="113"/>
        <v>96.57490259879266</v>
      </c>
    </row>
    <row r="265" spans="1:18" ht="14.25">
      <c r="A265" s="175"/>
      <c r="B265" s="138" t="s">
        <v>558</v>
      </c>
      <c r="C265" s="137" t="s">
        <v>481</v>
      </c>
      <c r="D265" s="168" t="s">
        <v>392</v>
      </c>
      <c r="E265" s="168" t="s">
        <v>635</v>
      </c>
      <c r="F265" s="168" t="s">
        <v>559</v>
      </c>
      <c r="G265" s="160">
        <v>23357</v>
      </c>
      <c r="H265" s="160">
        <f>I265+L265</f>
        <v>23357</v>
      </c>
      <c r="I265" s="159">
        <f>SUM(J265:K265)</f>
        <v>23357</v>
      </c>
      <c r="J265" s="159">
        <v>17057</v>
      </c>
      <c r="K265" s="159">
        <v>6300</v>
      </c>
      <c r="L265" s="160"/>
      <c r="M265" s="159">
        <f>N265+Q265</f>
        <v>22557</v>
      </c>
      <c r="N265" s="159">
        <f>SUM(O265:P265)</f>
        <v>22557</v>
      </c>
      <c r="O265" s="159">
        <v>16254</v>
      </c>
      <c r="P265" s="159">
        <v>6303</v>
      </c>
      <c r="Q265" s="159"/>
      <c r="R265" s="152">
        <f t="shared" si="113"/>
        <v>96.57490259879266</v>
      </c>
    </row>
    <row r="266" spans="1:18" ht="25.5">
      <c r="A266" s="175"/>
      <c r="B266" s="154" t="s">
        <v>636</v>
      </c>
      <c r="C266" s="191" t="s">
        <v>481</v>
      </c>
      <c r="D266" s="192" t="s">
        <v>400</v>
      </c>
      <c r="E266" s="168"/>
      <c r="F266" s="168"/>
      <c r="G266" s="172">
        <f aca="true" t="shared" si="117" ref="G266:Q268">G267</f>
        <v>5445</v>
      </c>
      <c r="H266" s="172">
        <f t="shared" si="117"/>
        <v>5445</v>
      </c>
      <c r="I266" s="172">
        <f t="shared" si="117"/>
        <v>5445</v>
      </c>
      <c r="J266" s="172">
        <f t="shared" si="117"/>
        <v>2545</v>
      </c>
      <c r="K266" s="172">
        <f t="shared" si="117"/>
        <v>2900</v>
      </c>
      <c r="L266" s="172">
        <f t="shared" si="117"/>
        <v>0</v>
      </c>
      <c r="M266" s="172">
        <f t="shared" si="117"/>
        <v>4848</v>
      </c>
      <c r="N266" s="172">
        <f t="shared" si="117"/>
        <v>4848</v>
      </c>
      <c r="O266" s="172">
        <f t="shared" si="117"/>
        <v>2066</v>
      </c>
      <c r="P266" s="172">
        <f t="shared" si="117"/>
        <v>2782</v>
      </c>
      <c r="Q266" s="172">
        <f t="shared" si="117"/>
        <v>0</v>
      </c>
      <c r="R266" s="152">
        <f t="shared" si="113"/>
        <v>89.0358126721763</v>
      </c>
    </row>
    <row r="267" spans="1:18" ht="14.25">
      <c r="A267" s="175"/>
      <c r="B267" s="138" t="s">
        <v>630</v>
      </c>
      <c r="C267" s="137" t="s">
        <v>481</v>
      </c>
      <c r="D267" s="168" t="s">
        <v>400</v>
      </c>
      <c r="E267" s="168" t="s">
        <v>631</v>
      </c>
      <c r="F267" s="168"/>
      <c r="G267" s="160">
        <f t="shared" si="117"/>
        <v>5445</v>
      </c>
      <c r="H267" s="160">
        <f t="shared" si="117"/>
        <v>5445</v>
      </c>
      <c r="I267" s="160">
        <f t="shared" si="117"/>
        <v>5445</v>
      </c>
      <c r="J267" s="160">
        <f t="shared" si="117"/>
        <v>2545</v>
      </c>
      <c r="K267" s="160">
        <f t="shared" si="117"/>
        <v>2900</v>
      </c>
      <c r="L267" s="160">
        <f t="shared" si="117"/>
        <v>0</v>
      </c>
      <c r="M267" s="160">
        <f t="shared" si="117"/>
        <v>4848</v>
      </c>
      <c r="N267" s="160">
        <f t="shared" si="117"/>
        <v>4848</v>
      </c>
      <c r="O267" s="160">
        <f t="shared" si="117"/>
        <v>2066</v>
      </c>
      <c r="P267" s="160">
        <f t="shared" si="117"/>
        <v>2782</v>
      </c>
      <c r="Q267" s="160">
        <f t="shared" si="117"/>
        <v>0</v>
      </c>
      <c r="R267" s="152">
        <f t="shared" si="113"/>
        <v>89.0358126721763</v>
      </c>
    </row>
    <row r="268" spans="1:18" ht="25.5">
      <c r="A268" s="175"/>
      <c r="B268" s="138" t="s">
        <v>556</v>
      </c>
      <c r="C268" s="137" t="s">
        <v>481</v>
      </c>
      <c r="D268" s="168" t="s">
        <v>400</v>
      </c>
      <c r="E268" s="168" t="s">
        <v>573</v>
      </c>
      <c r="F268" s="168"/>
      <c r="G268" s="160">
        <f t="shared" si="117"/>
        <v>5445</v>
      </c>
      <c r="H268" s="160">
        <f t="shared" si="117"/>
        <v>5445</v>
      </c>
      <c r="I268" s="160">
        <f t="shared" si="117"/>
        <v>5445</v>
      </c>
      <c r="J268" s="160">
        <f t="shared" si="117"/>
        <v>2545</v>
      </c>
      <c r="K268" s="160">
        <f t="shared" si="117"/>
        <v>2900</v>
      </c>
      <c r="L268" s="160">
        <f t="shared" si="117"/>
        <v>0</v>
      </c>
      <c r="M268" s="160">
        <f t="shared" si="117"/>
        <v>4848</v>
      </c>
      <c r="N268" s="160">
        <f t="shared" si="117"/>
        <v>4848</v>
      </c>
      <c r="O268" s="160">
        <f t="shared" si="117"/>
        <v>2066</v>
      </c>
      <c r="P268" s="160">
        <f t="shared" si="117"/>
        <v>2782</v>
      </c>
      <c r="Q268" s="160">
        <f t="shared" si="117"/>
        <v>0</v>
      </c>
      <c r="R268" s="152">
        <f t="shared" si="113"/>
        <v>89.0358126721763</v>
      </c>
    </row>
    <row r="269" spans="1:18" ht="14.25">
      <c r="A269" s="175"/>
      <c r="B269" s="138" t="s">
        <v>558</v>
      </c>
      <c r="C269" s="137" t="s">
        <v>481</v>
      </c>
      <c r="D269" s="168" t="s">
        <v>400</v>
      </c>
      <c r="E269" s="168" t="s">
        <v>573</v>
      </c>
      <c r="F269" s="168" t="s">
        <v>559</v>
      </c>
      <c r="G269" s="160">
        <v>5445</v>
      </c>
      <c r="H269" s="160">
        <f>I269+L269</f>
        <v>5445</v>
      </c>
      <c r="I269" s="159">
        <f>SUM(J269:K269)</f>
        <v>5445</v>
      </c>
      <c r="J269" s="159">
        <v>2545</v>
      </c>
      <c r="K269" s="159">
        <v>2900</v>
      </c>
      <c r="L269" s="160"/>
      <c r="M269" s="160">
        <f>N269+Q269</f>
        <v>4848</v>
      </c>
      <c r="N269" s="159">
        <f>SUM(O269:P269)</f>
        <v>4848</v>
      </c>
      <c r="O269" s="159">
        <v>2066</v>
      </c>
      <c r="P269" s="159">
        <v>2782</v>
      </c>
      <c r="Q269" s="159"/>
      <c r="R269" s="152">
        <f t="shared" si="113"/>
        <v>89.0358126721763</v>
      </c>
    </row>
    <row r="270" spans="1:18" ht="14.25">
      <c r="A270" s="175"/>
      <c r="B270" s="154" t="s">
        <v>637</v>
      </c>
      <c r="C270" s="191" t="s">
        <v>481</v>
      </c>
      <c r="D270" s="192" t="s">
        <v>409</v>
      </c>
      <c r="E270" s="168"/>
      <c r="F270" s="168"/>
      <c r="G270" s="172">
        <f>G271+G274</f>
        <v>20664</v>
      </c>
      <c r="H270" s="172">
        <f>H271+H274</f>
        <v>20664</v>
      </c>
      <c r="I270" s="172">
        <f aca="true" t="shared" si="118" ref="I270:Q270">I271+I274</f>
        <v>19097</v>
      </c>
      <c r="J270" s="172">
        <f t="shared" si="118"/>
        <v>19097</v>
      </c>
      <c r="K270" s="172">
        <f t="shared" si="118"/>
        <v>0</v>
      </c>
      <c r="L270" s="172">
        <f t="shared" si="118"/>
        <v>1567</v>
      </c>
      <c r="M270" s="172">
        <f t="shared" si="118"/>
        <v>19897</v>
      </c>
      <c r="N270" s="172">
        <f t="shared" si="118"/>
        <v>18551</v>
      </c>
      <c r="O270" s="172">
        <f t="shared" si="118"/>
        <v>18551</v>
      </c>
      <c r="P270" s="172">
        <f t="shared" si="118"/>
        <v>0</v>
      </c>
      <c r="Q270" s="172">
        <f t="shared" si="118"/>
        <v>1346</v>
      </c>
      <c r="R270" s="152">
        <f t="shared" si="113"/>
        <v>96.28823073945026</v>
      </c>
    </row>
    <row r="271" spans="1:18" ht="14.25">
      <c r="A271" s="175"/>
      <c r="B271" s="138" t="s">
        <v>630</v>
      </c>
      <c r="C271" s="137" t="s">
        <v>481</v>
      </c>
      <c r="D271" s="168" t="s">
        <v>409</v>
      </c>
      <c r="E271" s="168" t="s">
        <v>631</v>
      </c>
      <c r="F271" s="168"/>
      <c r="G271" s="160">
        <f>G272</f>
        <v>19097</v>
      </c>
      <c r="H271" s="160">
        <f>H272</f>
        <v>19097</v>
      </c>
      <c r="I271" s="160">
        <f aca="true" t="shared" si="119" ref="I271:Q272">I272</f>
        <v>19097</v>
      </c>
      <c r="J271" s="160">
        <f t="shared" si="119"/>
        <v>19097</v>
      </c>
      <c r="K271" s="160">
        <f t="shared" si="119"/>
        <v>0</v>
      </c>
      <c r="L271" s="160">
        <f t="shared" si="119"/>
        <v>0</v>
      </c>
      <c r="M271" s="160">
        <f t="shared" si="119"/>
        <v>18551</v>
      </c>
      <c r="N271" s="160">
        <f t="shared" si="119"/>
        <v>18551</v>
      </c>
      <c r="O271" s="160">
        <f t="shared" si="119"/>
        <v>18551</v>
      </c>
      <c r="P271" s="160">
        <f t="shared" si="119"/>
        <v>0</v>
      </c>
      <c r="Q271" s="160">
        <f t="shared" si="119"/>
        <v>0</v>
      </c>
      <c r="R271" s="152">
        <f t="shared" si="113"/>
        <v>97.14091218515998</v>
      </c>
    </row>
    <row r="272" spans="1:18" ht="25.5">
      <c r="A272" s="175"/>
      <c r="B272" s="138" t="s">
        <v>556</v>
      </c>
      <c r="C272" s="137" t="s">
        <v>481</v>
      </c>
      <c r="D272" s="168" t="s">
        <v>409</v>
      </c>
      <c r="E272" s="168" t="s">
        <v>573</v>
      </c>
      <c r="F272" s="168"/>
      <c r="G272" s="160">
        <f>G273</f>
        <v>19097</v>
      </c>
      <c r="H272" s="160">
        <f>H273</f>
        <v>19097</v>
      </c>
      <c r="I272" s="160">
        <f t="shared" si="119"/>
        <v>19097</v>
      </c>
      <c r="J272" s="160">
        <f t="shared" si="119"/>
        <v>19097</v>
      </c>
      <c r="K272" s="160">
        <f t="shared" si="119"/>
        <v>0</v>
      </c>
      <c r="L272" s="160">
        <f t="shared" si="119"/>
        <v>0</v>
      </c>
      <c r="M272" s="160">
        <f t="shared" si="119"/>
        <v>18551</v>
      </c>
      <c r="N272" s="160">
        <f t="shared" si="119"/>
        <v>18551</v>
      </c>
      <c r="O272" s="160">
        <f t="shared" si="119"/>
        <v>18551</v>
      </c>
      <c r="P272" s="160">
        <f t="shared" si="119"/>
        <v>0</v>
      </c>
      <c r="Q272" s="160">
        <f t="shared" si="119"/>
        <v>0</v>
      </c>
      <c r="R272" s="152">
        <f t="shared" si="113"/>
        <v>97.14091218515998</v>
      </c>
    </row>
    <row r="273" spans="1:18" ht="14.25">
      <c r="A273" s="175"/>
      <c r="B273" s="138" t="s">
        <v>558</v>
      </c>
      <c r="C273" s="137" t="s">
        <v>481</v>
      </c>
      <c r="D273" s="168" t="s">
        <v>409</v>
      </c>
      <c r="E273" s="168" t="s">
        <v>573</v>
      </c>
      <c r="F273" s="168" t="s">
        <v>559</v>
      </c>
      <c r="G273" s="160">
        <v>19097</v>
      </c>
      <c r="H273" s="160">
        <f>I273+L273</f>
        <v>19097</v>
      </c>
      <c r="I273" s="159">
        <f>SUM(J273:K273)</f>
        <v>19097</v>
      </c>
      <c r="J273" s="160">
        <v>19097</v>
      </c>
      <c r="K273" s="159"/>
      <c r="L273" s="160"/>
      <c r="M273" s="160">
        <f>N273+Q273</f>
        <v>18551</v>
      </c>
      <c r="N273" s="159">
        <f>SUM(O273:P273)</f>
        <v>18551</v>
      </c>
      <c r="O273" s="159">
        <v>18551</v>
      </c>
      <c r="P273" s="159"/>
      <c r="Q273" s="159"/>
      <c r="R273" s="152">
        <f t="shared" si="113"/>
        <v>97.14091218515998</v>
      </c>
    </row>
    <row r="274" spans="1:18" ht="14.25">
      <c r="A274" s="175"/>
      <c r="B274" s="138" t="s">
        <v>638</v>
      </c>
      <c r="C274" s="137" t="s">
        <v>481</v>
      </c>
      <c r="D274" s="168" t="s">
        <v>409</v>
      </c>
      <c r="E274" s="168" t="s">
        <v>574</v>
      </c>
      <c r="F274" s="168"/>
      <c r="G274" s="160">
        <f>G275</f>
        <v>1567</v>
      </c>
      <c r="H274" s="160">
        <f>H275</f>
        <v>1567</v>
      </c>
      <c r="I274" s="160">
        <f aca="true" t="shared" si="120" ref="I274:Q275">I275</f>
        <v>0</v>
      </c>
      <c r="J274" s="160">
        <f t="shared" si="120"/>
        <v>0</v>
      </c>
      <c r="K274" s="160">
        <f t="shared" si="120"/>
        <v>0</v>
      </c>
      <c r="L274" s="160">
        <f t="shared" si="120"/>
        <v>1567</v>
      </c>
      <c r="M274" s="160">
        <f t="shared" si="120"/>
        <v>1346</v>
      </c>
      <c r="N274" s="160">
        <f t="shared" si="120"/>
        <v>0</v>
      </c>
      <c r="O274" s="160">
        <f t="shared" si="120"/>
        <v>0</v>
      </c>
      <c r="P274" s="160">
        <f t="shared" si="120"/>
        <v>0</v>
      </c>
      <c r="Q274" s="160">
        <f t="shared" si="120"/>
        <v>1346</v>
      </c>
      <c r="R274" s="152">
        <f t="shared" si="113"/>
        <v>85.8966177409062</v>
      </c>
    </row>
    <row r="275" spans="1:18" ht="38.25">
      <c r="A275" s="175"/>
      <c r="B275" s="138" t="s">
        <v>639</v>
      </c>
      <c r="C275" s="137" t="s">
        <v>481</v>
      </c>
      <c r="D275" s="168" t="s">
        <v>409</v>
      </c>
      <c r="E275" s="168" t="s">
        <v>640</v>
      </c>
      <c r="F275" s="168"/>
      <c r="G275" s="160">
        <f>G276</f>
        <v>1567</v>
      </c>
      <c r="H275" s="160">
        <f>H276</f>
        <v>1567</v>
      </c>
      <c r="I275" s="160">
        <f t="shared" si="120"/>
        <v>0</v>
      </c>
      <c r="J275" s="160">
        <f t="shared" si="120"/>
        <v>0</v>
      </c>
      <c r="K275" s="160">
        <f t="shared" si="120"/>
        <v>0</v>
      </c>
      <c r="L275" s="160">
        <f t="shared" si="120"/>
        <v>1567</v>
      </c>
      <c r="M275" s="160">
        <f t="shared" si="120"/>
        <v>1346</v>
      </c>
      <c r="N275" s="160">
        <f t="shared" si="120"/>
        <v>0</v>
      </c>
      <c r="O275" s="160">
        <f t="shared" si="120"/>
        <v>0</v>
      </c>
      <c r="P275" s="160">
        <f t="shared" si="120"/>
        <v>0</v>
      </c>
      <c r="Q275" s="160">
        <f t="shared" si="120"/>
        <v>1346</v>
      </c>
      <c r="R275" s="152">
        <f t="shared" si="113"/>
        <v>85.8966177409062</v>
      </c>
    </row>
    <row r="276" spans="1:18" ht="14.25">
      <c r="A276" s="175"/>
      <c r="B276" s="138" t="s">
        <v>558</v>
      </c>
      <c r="C276" s="137" t="s">
        <v>481</v>
      </c>
      <c r="D276" s="168" t="s">
        <v>409</v>
      </c>
      <c r="E276" s="168" t="s">
        <v>640</v>
      </c>
      <c r="F276" s="168" t="s">
        <v>559</v>
      </c>
      <c r="G276" s="160">
        <f>SUM(G277:G278)</f>
        <v>1567</v>
      </c>
      <c r="H276" s="160">
        <f>SUM(H277:H278)</f>
        <v>1567</v>
      </c>
      <c r="I276" s="160">
        <f aca="true" t="shared" si="121" ref="I276:Q276">SUM(I277:I278)</f>
        <v>0</v>
      </c>
      <c r="J276" s="160">
        <f t="shared" si="121"/>
        <v>0</v>
      </c>
      <c r="K276" s="160">
        <f t="shared" si="121"/>
        <v>0</v>
      </c>
      <c r="L276" s="160">
        <f t="shared" si="121"/>
        <v>1567</v>
      </c>
      <c r="M276" s="160">
        <f t="shared" si="121"/>
        <v>1346</v>
      </c>
      <c r="N276" s="160">
        <f t="shared" si="121"/>
        <v>0</v>
      </c>
      <c r="O276" s="160">
        <f t="shared" si="121"/>
        <v>0</v>
      </c>
      <c r="P276" s="160">
        <f t="shared" si="121"/>
        <v>0</v>
      </c>
      <c r="Q276" s="160">
        <f t="shared" si="121"/>
        <v>1346</v>
      </c>
      <c r="R276" s="152">
        <f t="shared" si="113"/>
        <v>85.8966177409062</v>
      </c>
    </row>
    <row r="277" spans="1:18" ht="51">
      <c r="A277" s="175"/>
      <c r="B277" s="138" t="s">
        <v>641</v>
      </c>
      <c r="C277" s="137" t="s">
        <v>481</v>
      </c>
      <c r="D277" s="168" t="s">
        <v>409</v>
      </c>
      <c r="E277" s="168" t="s">
        <v>642</v>
      </c>
      <c r="F277" s="168" t="s">
        <v>559</v>
      </c>
      <c r="G277" s="160">
        <v>1567</v>
      </c>
      <c r="H277" s="160">
        <f>I277+L277</f>
        <v>1567</v>
      </c>
      <c r="I277" s="159">
        <f>SUM(J277:K277)</f>
        <v>0</v>
      </c>
      <c r="J277" s="160"/>
      <c r="K277" s="159"/>
      <c r="L277" s="160">
        <v>1567</v>
      </c>
      <c r="M277" s="160">
        <f>N277+Q277</f>
        <v>1346</v>
      </c>
      <c r="N277" s="159">
        <f>SUM(O277:P277)</f>
        <v>0</v>
      </c>
      <c r="O277" s="159"/>
      <c r="P277" s="159"/>
      <c r="Q277" s="159">
        <v>1346</v>
      </c>
      <c r="R277" s="152">
        <f t="shared" si="113"/>
        <v>85.8966177409062</v>
      </c>
    </row>
    <row r="278" spans="1:18" ht="51" hidden="1">
      <c r="A278" s="175"/>
      <c r="B278" s="138" t="s">
        <v>643</v>
      </c>
      <c r="C278" s="137" t="s">
        <v>481</v>
      </c>
      <c r="D278" s="168" t="s">
        <v>409</v>
      </c>
      <c r="E278" s="168" t="s">
        <v>644</v>
      </c>
      <c r="F278" s="168" t="s">
        <v>559</v>
      </c>
      <c r="G278" s="160">
        <v>0</v>
      </c>
      <c r="H278" s="160">
        <f>I278+L278</f>
        <v>0</v>
      </c>
      <c r="I278" s="159">
        <f>SUM(J278:K278)</f>
        <v>0</v>
      </c>
      <c r="J278" s="160"/>
      <c r="K278" s="159"/>
      <c r="L278" s="160">
        <v>0</v>
      </c>
      <c r="M278" s="160">
        <f>N278+Q278</f>
        <v>0</v>
      </c>
      <c r="N278" s="159">
        <f>SUM(O278:P278)</f>
        <v>0</v>
      </c>
      <c r="O278" s="159"/>
      <c r="P278" s="159"/>
      <c r="Q278" s="159"/>
      <c r="R278" s="152"/>
    </row>
    <row r="279" spans="1:18" ht="14.25">
      <c r="A279" s="190"/>
      <c r="B279" s="186" t="s">
        <v>645</v>
      </c>
      <c r="C279" s="192" t="s">
        <v>481</v>
      </c>
      <c r="D279" s="192" t="s">
        <v>491</v>
      </c>
      <c r="E279" s="192"/>
      <c r="F279" s="192"/>
      <c r="G279" s="161">
        <f>G280+G283+G286+G289</f>
        <v>136955.8</v>
      </c>
      <c r="H279" s="183">
        <f>H280+H283+H286+H289</f>
        <v>136955.8</v>
      </c>
      <c r="I279" s="183">
        <f aca="true" t="shared" si="122" ref="I279:Q279">I280+I283+I286+I289</f>
        <v>65696</v>
      </c>
      <c r="J279" s="183">
        <f t="shared" si="122"/>
        <v>56516</v>
      </c>
      <c r="K279" s="183">
        <f t="shared" si="122"/>
        <v>9180</v>
      </c>
      <c r="L279" s="183">
        <f t="shared" si="122"/>
        <v>71259.79999999999</v>
      </c>
      <c r="M279" s="161">
        <f t="shared" si="122"/>
        <v>119691</v>
      </c>
      <c r="N279" s="161">
        <f t="shared" si="122"/>
        <v>48462</v>
      </c>
      <c r="O279" s="161">
        <f t="shared" si="122"/>
        <v>39992</v>
      </c>
      <c r="P279" s="161">
        <f t="shared" si="122"/>
        <v>8470</v>
      </c>
      <c r="Q279" s="161">
        <f t="shared" si="122"/>
        <v>71229</v>
      </c>
      <c r="R279" s="152">
        <f t="shared" si="113"/>
        <v>87.39388912335221</v>
      </c>
    </row>
    <row r="280" spans="1:18" ht="25.5" hidden="1">
      <c r="A280" s="175"/>
      <c r="B280" s="138" t="s">
        <v>510</v>
      </c>
      <c r="C280" s="168" t="s">
        <v>481</v>
      </c>
      <c r="D280" s="168" t="s">
        <v>491</v>
      </c>
      <c r="E280" s="168" t="s">
        <v>511</v>
      </c>
      <c r="F280" s="168"/>
      <c r="G280" s="160">
        <f>G281</f>
        <v>0</v>
      </c>
      <c r="H280" s="166">
        <f>H281</f>
        <v>0</v>
      </c>
      <c r="I280" s="166">
        <f aca="true" t="shared" si="123" ref="I280:Q281">I281</f>
        <v>0</v>
      </c>
      <c r="J280" s="166">
        <f t="shared" si="123"/>
        <v>0</v>
      </c>
      <c r="K280" s="166">
        <f t="shared" si="123"/>
        <v>0</v>
      </c>
      <c r="L280" s="160">
        <f t="shared" si="123"/>
        <v>0</v>
      </c>
      <c r="M280" s="160">
        <f t="shared" si="123"/>
        <v>0</v>
      </c>
      <c r="N280" s="160">
        <f t="shared" si="123"/>
        <v>0</v>
      </c>
      <c r="O280" s="160">
        <f t="shared" si="123"/>
        <v>0</v>
      </c>
      <c r="P280" s="160">
        <f t="shared" si="123"/>
        <v>0</v>
      </c>
      <c r="Q280" s="160">
        <f t="shared" si="123"/>
        <v>0</v>
      </c>
      <c r="R280" s="152"/>
    </row>
    <row r="281" spans="1:18" ht="25.5" hidden="1">
      <c r="A281" s="175"/>
      <c r="B281" s="138" t="s">
        <v>445</v>
      </c>
      <c r="C281" s="168" t="s">
        <v>481</v>
      </c>
      <c r="D281" s="168" t="s">
        <v>491</v>
      </c>
      <c r="E281" s="168" t="s">
        <v>446</v>
      </c>
      <c r="F281" s="168"/>
      <c r="G281" s="160">
        <f>G282</f>
        <v>0</v>
      </c>
      <c r="H281" s="166">
        <f>H282</f>
        <v>0</v>
      </c>
      <c r="I281" s="166">
        <f t="shared" si="123"/>
        <v>0</v>
      </c>
      <c r="J281" s="166">
        <f t="shared" si="123"/>
        <v>0</v>
      </c>
      <c r="K281" s="166">
        <f t="shared" si="123"/>
        <v>0</v>
      </c>
      <c r="L281" s="160">
        <f t="shared" si="123"/>
        <v>0</v>
      </c>
      <c r="M281" s="160">
        <f t="shared" si="123"/>
        <v>0</v>
      </c>
      <c r="N281" s="160">
        <f t="shared" si="123"/>
        <v>0</v>
      </c>
      <c r="O281" s="160">
        <f t="shared" si="123"/>
        <v>0</v>
      </c>
      <c r="P281" s="160">
        <f t="shared" si="123"/>
        <v>0</v>
      </c>
      <c r="Q281" s="160">
        <f t="shared" si="123"/>
        <v>0</v>
      </c>
      <c r="R281" s="152"/>
    </row>
    <row r="282" spans="1:18" ht="14.25" hidden="1">
      <c r="A282" s="175"/>
      <c r="B282" s="138" t="s">
        <v>447</v>
      </c>
      <c r="C282" s="168" t="s">
        <v>481</v>
      </c>
      <c r="D282" s="168" t="s">
        <v>491</v>
      </c>
      <c r="E282" s="168" t="s">
        <v>446</v>
      </c>
      <c r="F282" s="168" t="s">
        <v>448</v>
      </c>
      <c r="G282" s="160">
        <f>H282+K282</f>
        <v>0</v>
      </c>
      <c r="H282" s="166">
        <f>I282+L282</f>
        <v>0</v>
      </c>
      <c r="I282" s="167">
        <f>SUM(J282:K282)</f>
        <v>0</v>
      </c>
      <c r="J282" s="166"/>
      <c r="K282" s="167"/>
      <c r="L282" s="160"/>
      <c r="M282" s="160">
        <f>N282+Q282</f>
        <v>0</v>
      </c>
      <c r="N282" s="159">
        <f>SUM(O282:P282)</f>
        <v>0</v>
      </c>
      <c r="O282" s="160"/>
      <c r="P282" s="159"/>
      <c r="Q282" s="160"/>
      <c r="R282" s="152"/>
    </row>
    <row r="283" spans="1:18" ht="14.25">
      <c r="A283" s="175"/>
      <c r="B283" s="162" t="s">
        <v>646</v>
      </c>
      <c r="C283" s="168" t="s">
        <v>481</v>
      </c>
      <c r="D283" s="168" t="s">
        <v>491</v>
      </c>
      <c r="E283" s="168" t="s">
        <v>647</v>
      </c>
      <c r="F283" s="168"/>
      <c r="G283" s="160">
        <f>G284</f>
        <v>48304</v>
      </c>
      <c r="H283" s="160">
        <f>H284</f>
        <v>48304</v>
      </c>
      <c r="I283" s="160">
        <f aca="true" t="shared" si="124" ref="I283:Q284">I284</f>
        <v>48304</v>
      </c>
      <c r="J283" s="160">
        <f t="shared" si="124"/>
        <v>39124</v>
      </c>
      <c r="K283" s="160">
        <f t="shared" si="124"/>
        <v>9180</v>
      </c>
      <c r="L283" s="160">
        <f t="shared" si="124"/>
        <v>0</v>
      </c>
      <c r="M283" s="160">
        <f t="shared" si="124"/>
        <v>45663</v>
      </c>
      <c r="N283" s="160">
        <f t="shared" si="124"/>
        <v>45663</v>
      </c>
      <c r="O283" s="160">
        <f t="shared" si="124"/>
        <v>37193</v>
      </c>
      <c r="P283" s="160">
        <f t="shared" si="124"/>
        <v>8470</v>
      </c>
      <c r="Q283" s="160">
        <f t="shared" si="124"/>
        <v>0</v>
      </c>
      <c r="R283" s="152">
        <f t="shared" si="113"/>
        <v>94.53254388870486</v>
      </c>
    </row>
    <row r="284" spans="1:18" ht="25.5">
      <c r="A284" s="175"/>
      <c r="B284" s="138" t="s">
        <v>556</v>
      </c>
      <c r="C284" s="168" t="s">
        <v>481</v>
      </c>
      <c r="D284" s="168" t="s">
        <v>491</v>
      </c>
      <c r="E284" s="168" t="s">
        <v>648</v>
      </c>
      <c r="F284" s="168"/>
      <c r="G284" s="160">
        <f>G285</f>
        <v>48304</v>
      </c>
      <c r="H284" s="160">
        <f>H285</f>
        <v>48304</v>
      </c>
      <c r="I284" s="160">
        <f t="shared" si="124"/>
        <v>48304</v>
      </c>
      <c r="J284" s="160">
        <f t="shared" si="124"/>
        <v>39124</v>
      </c>
      <c r="K284" s="160">
        <f t="shared" si="124"/>
        <v>9180</v>
      </c>
      <c r="L284" s="160">
        <f t="shared" si="124"/>
        <v>0</v>
      </c>
      <c r="M284" s="160">
        <f t="shared" si="124"/>
        <v>45663</v>
      </c>
      <c r="N284" s="160">
        <f t="shared" si="124"/>
        <v>45663</v>
      </c>
      <c r="O284" s="160">
        <f t="shared" si="124"/>
        <v>37193</v>
      </c>
      <c r="P284" s="160">
        <f t="shared" si="124"/>
        <v>8470</v>
      </c>
      <c r="Q284" s="160">
        <f t="shared" si="124"/>
        <v>0</v>
      </c>
      <c r="R284" s="152">
        <f t="shared" si="113"/>
        <v>94.53254388870486</v>
      </c>
    </row>
    <row r="285" spans="1:18" ht="14.25">
      <c r="A285" s="175"/>
      <c r="B285" s="138" t="s">
        <v>558</v>
      </c>
      <c r="C285" s="168" t="s">
        <v>481</v>
      </c>
      <c r="D285" s="168" t="s">
        <v>491</v>
      </c>
      <c r="E285" s="168" t="s">
        <v>648</v>
      </c>
      <c r="F285" s="168" t="s">
        <v>559</v>
      </c>
      <c r="G285" s="160">
        <v>48304</v>
      </c>
      <c r="H285" s="160">
        <f>I285+L285</f>
        <v>48304</v>
      </c>
      <c r="I285" s="159">
        <f>SUM(J285:K285)</f>
        <v>48304</v>
      </c>
      <c r="J285" s="159">
        <v>39124</v>
      </c>
      <c r="K285" s="159">
        <v>9180</v>
      </c>
      <c r="L285" s="160"/>
      <c r="M285" s="160">
        <f>N285+Q285</f>
        <v>45663</v>
      </c>
      <c r="N285" s="159">
        <f>SUM(O285:P285)</f>
        <v>45663</v>
      </c>
      <c r="O285" s="159">
        <v>37193</v>
      </c>
      <c r="P285" s="159">
        <v>8470</v>
      </c>
      <c r="Q285" s="159"/>
      <c r="R285" s="152">
        <f t="shared" si="113"/>
        <v>94.53254388870486</v>
      </c>
    </row>
    <row r="286" spans="1:18" ht="25.5">
      <c r="A286" s="175"/>
      <c r="B286" s="138" t="s">
        <v>649</v>
      </c>
      <c r="C286" s="168" t="s">
        <v>481</v>
      </c>
      <c r="D286" s="168" t="s">
        <v>491</v>
      </c>
      <c r="E286" s="168" t="s">
        <v>650</v>
      </c>
      <c r="F286" s="168"/>
      <c r="G286" s="160">
        <f>G287</f>
        <v>3100</v>
      </c>
      <c r="H286" s="160">
        <f>H287</f>
        <v>3100</v>
      </c>
      <c r="I286" s="160">
        <f aca="true" t="shared" si="125" ref="I286:Q287">I287</f>
        <v>3100</v>
      </c>
      <c r="J286" s="160">
        <f t="shared" si="125"/>
        <v>3100</v>
      </c>
      <c r="K286" s="160">
        <f t="shared" si="125"/>
        <v>0</v>
      </c>
      <c r="L286" s="160">
        <f t="shared" si="125"/>
        <v>0</v>
      </c>
      <c r="M286" s="160">
        <f t="shared" si="125"/>
        <v>2655</v>
      </c>
      <c r="N286" s="160">
        <f t="shared" si="125"/>
        <v>2655</v>
      </c>
      <c r="O286" s="160">
        <f t="shared" si="125"/>
        <v>2655</v>
      </c>
      <c r="P286" s="160">
        <f t="shared" si="125"/>
        <v>0</v>
      </c>
      <c r="Q286" s="160">
        <f t="shared" si="125"/>
        <v>0</v>
      </c>
      <c r="R286" s="152">
        <f t="shared" si="113"/>
        <v>85.64516129032258</v>
      </c>
    </row>
    <row r="287" spans="1:18" ht="25.5">
      <c r="A287" s="175"/>
      <c r="B287" s="162" t="s">
        <v>651</v>
      </c>
      <c r="C287" s="168" t="s">
        <v>481</v>
      </c>
      <c r="D287" s="168" t="s">
        <v>491</v>
      </c>
      <c r="E287" s="168" t="s">
        <v>652</v>
      </c>
      <c r="F287" s="168"/>
      <c r="G287" s="160">
        <f>G288</f>
        <v>3100</v>
      </c>
      <c r="H287" s="160">
        <f>H288</f>
        <v>3100</v>
      </c>
      <c r="I287" s="160">
        <f t="shared" si="125"/>
        <v>3100</v>
      </c>
      <c r="J287" s="160">
        <f t="shared" si="125"/>
        <v>3100</v>
      </c>
      <c r="K287" s="160">
        <f t="shared" si="125"/>
        <v>0</v>
      </c>
      <c r="L287" s="160">
        <f t="shared" si="125"/>
        <v>0</v>
      </c>
      <c r="M287" s="160">
        <f t="shared" si="125"/>
        <v>2655</v>
      </c>
      <c r="N287" s="160">
        <f t="shared" si="125"/>
        <v>2655</v>
      </c>
      <c r="O287" s="160">
        <f t="shared" si="125"/>
        <v>2655</v>
      </c>
      <c r="P287" s="160">
        <f t="shared" si="125"/>
        <v>0</v>
      </c>
      <c r="Q287" s="160">
        <f t="shared" si="125"/>
        <v>0</v>
      </c>
      <c r="R287" s="152">
        <f t="shared" si="113"/>
        <v>85.64516129032258</v>
      </c>
    </row>
    <row r="288" spans="1:18" ht="14.25">
      <c r="A288" s="175"/>
      <c r="B288" s="138" t="s">
        <v>558</v>
      </c>
      <c r="C288" s="168" t="s">
        <v>481</v>
      </c>
      <c r="D288" s="168" t="s">
        <v>491</v>
      </c>
      <c r="E288" s="168" t="s">
        <v>652</v>
      </c>
      <c r="F288" s="168" t="s">
        <v>559</v>
      </c>
      <c r="G288" s="160">
        <v>3100</v>
      </c>
      <c r="H288" s="160">
        <f>I288+L288</f>
        <v>3100</v>
      </c>
      <c r="I288" s="159">
        <f>SUM(J288:K288)</f>
        <v>3100</v>
      </c>
      <c r="J288" s="160">
        <v>3100</v>
      </c>
      <c r="K288" s="159"/>
      <c r="L288" s="160"/>
      <c r="M288" s="160">
        <f>N288+Q288</f>
        <v>2655</v>
      </c>
      <c r="N288" s="159">
        <f>SUM(O288:P288)</f>
        <v>2655</v>
      </c>
      <c r="O288" s="159">
        <v>2655</v>
      </c>
      <c r="P288" s="159"/>
      <c r="Q288" s="159"/>
      <c r="R288" s="152">
        <f t="shared" si="113"/>
        <v>85.64516129032258</v>
      </c>
    </row>
    <row r="289" spans="1:18" ht="14.25">
      <c r="A289" s="175"/>
      <c r="B289" s="162" t="s">
        <v>529</v>
      </c>
      <c r="C289" s="168" t="s">
        <v>481</v>
      </c>
      <c r="D289" s="168" t="s">
        <v>491</v>
      </c>
      <c r="E289" s="168" t="s">
        <v>450</v>
      </c>
      <c r="F289" s="168"/>
      <c r="G289" s="166">
        <f>G290+G293</f>
        <v>85551.79999999999</v>
      </c>
      <c r="H289" s="166">
        <f>H290+H293</f>
        <v>85551.79999999999</v>
      </c>
      <c r="I289" s="160">
        <f aca="true" t="shared" si="126" ref="I289:Q289">I290+I293</f>
        <v>14292</v>
      </c>
      <c r="J289" s="160">
        <f t="shared" si="126"/>
        <v>14292</v>
      </c>
      <c r="K289" s="160">
        <f t="shared" si="126"/>
        <v>0</v>
      </c>
      <c r="L289" s="166">
        <f t="shared" si="126"/>
        <v>71259.79999999999</v>
      </c>
      <c r="M289" s="160">
        <f t="shared" si="126"/>
        <v>71373</v>
      </c>
      <c r="N289" s="160">
        <f t="shared" si="126"/>
        <v>144</v>
      </c>
      <c r="O289" s="160">
        <f t="shared" si="126"/>
        <v>144</v>
      </c>
      <c r="P289" s="160">
        <f t="shared" si="126"/>
        <v>0</v>
      </c>
      <c r="Q289" s="160">
        <f t="shared" si="126"/>
        <v>71229</v>
      </c>
      <c r="R289" s="152">
        <f t="shared" si="113"/>
        <v>83.4266491178444</v>
      </c>
    </row>
    <row r="290" spans="1:18" ht="38.25">
      <c r="A290" s="175"/>
      <c r="B290" s="162" t="s">
        <v>653</v>
      </c>
      <c r="C290" s="168" t="s">
        <v>481</v>
      </c>
      <c r="D290" s="168" t="s">
        <v>491</v>
      </c>
      <c r="E290" s="168" t="s">
        <v>654</v>
      </c>
      <c r="F290" s="168"/>
      <c r="G290" s="166">
        <f>G291</f>
        <v>85401.4</v>
      </c>
      <c r="H290" s="166">
        <f>H291</f>
        <v>85401.4</v>
      </c>
      <c r="I290" s="160">
        <f aca="true" t="shared" si="127" ref="I290:Q293">I291</f>
        <v>14292</v>
      </c>
      <c r="J290" s="160">
        <f t="shared" si="127"/>
        <v>14292</v>
      </c>
      <c r="K290" s="160">
        <f t="shared" si="127"/>
        <v>0</v>
      </c>
      <c r="L290" s="166">
        <f t="shared" si="127"/>
        <v>71109.4</v>
      </c>
      <c r="M290" s="160">
        <f t="shared" si="127"/>
        <v>71253</v>
      </c>
      <c r="N290" s="160">
        <f t="shared" si="127"/>
        <v>144</v>
      </c>
      <c r="O290" s="160">
        <f t="shared" si="127"/>
        <v>144</v>
      </c>
      <c r="P290" s="160">
        <f t="shared" si="127"/>
        <v>0</v>
      </c>
      <c r="Q290" s="160">
        <f t="shared" si="127"/>
        <v>71109</v>
      </c>
      <c r="R290" s="152">
        <f t="shared" si="113"/>
        <v>83.43305847445124</v>
      </c>
    </row>
    <row r="291" spans="1:18" ht="38.25">
      <c r="A291" s="175"/>
      <c r="B291" s="162" t="s">
        <v>655</v>
      </c>
      <c r="C291" s="168" t="s">
        <v>481</v>
      </c>
      <c r="D291" s="168" t="s">
        <v>491</v>
      </c>
      <c r="E291" s="168" t="s">
        <v>656</v>
      </c>
      <c r="F291" s="168"/>
      <c r="G291" s="166">
        <f>G292</f>
        <v>85401.4</v>
      </c>
      <c r="H291" s="166">
        <f>H292</f>
        <v>85401.4</v>
      </c>
      <c r="I291" s="160">
        <f t="shared" si="127"/>
        <v>14292</v>
      </c>
      <c r="J291" s="160">
        <f t="shared" si="127"/>
        <v>14292</v>
      </c>
      <c r="K291" s="160">
        <f t="shared" si="127"/>
        <v>0</v>
      </c>
      <c r="L291" s="166">
        <f t="shared" si="127"/>
        <v>71109.4</v>
      </c>
      <c r="M291" s="160">
        <f t="shared" si="127"/>
        <v>71253</v>
      </c>
      <c r="N291" s="160">
        <f t="shared" si="127"/>
        <v>144</v>
      </c>
      <c r="O291" s="160">
        <f t="shared" si="127"/>
        <v>144</v>
      </c>
      <c r="P291" s="160">
        <f t="shared" si="127"/>
        <v>0</v>
      </c>
      <c r="Q291" s="160">
        <f t="shared" si="127"/>
        <v>71109</v>
      </c>
      <c r="R291" s="152">
        <f t="shared" si="113"/>
        <v>83.43305847445124</v>
      </c>
    </row>
    <row r="292" spans="1:18" ht="14.25">
      <c r="A292" s="175"/>
      <c r="B292" s="162" t="s">
        <v>447</v>
      </c>
      <c r="C292" s="168" t="s">
        <v>481</v>
      </c>
      <c r="D292" s="168" t="s">
        <v>491</v>
      </c>
      <c r="E292" s="168" t="s">
        <v>656</v>
      </c>
      <c r="F292" s="168" t="s">
        <v>448</v>
      </c>
      <c r="G292" s="166">
        <v>85401.4</v>
      </c>
      <c r="H292" s="166">
        <f>I292+L292</f>
        <v>85401.4</v>
      </c>
      <c r="I292" s="159">
        <f>SUM(J292:K292)</f>
        <v>14292</v>
      </c>
      <c r="J292" s="160">
        <v>14292</v>
      </c>
      <c r="K292" s="159"/>
      <c r="L292" s="166">
        <v>71109.4</v>
      </c>
      <c r="M292" s="160">
        <f>N292+Q292</f>
        <v>71253</v>
      </c>
      <c r="N292" s="159">
        <f>SUM(O292:P292)</f>
        <v>144</v>
      </c>
      <c r="O292" s="159">
        <v>144</v>
      </c>
      <c r="P292" s="159"/>
      <c r="Q292" s="159">
        <v>71109</v>
      </c>
      <c r="R292" s="152">
        <f t="shared" si="113"/>
        <v>83.43305847445124</v>
      </c>
    </row>
    <row r="293" spans="1:18" ht="25.5">
      <c r="A293" s="175"/>
      <c r="B293" s="162" t="s">
        <v>657</v>
      </c>
      <c r="C293" s="168" t="s">
        <v>481</v>
      </c>
      <c r="D293" s="168" t="s">
        <v>491</v>
      </c>
      <c r="E293" s="168" t="s">
        <v>658</v>
      </c>
      <c r="F293" s="168"/>
      <c r="G293" s="166">
        <f>G294</f>
        <v>150.4</v>
      </c>
      <c r="H293" s="166">
        <f>H294</f>
        <v>150.4</v>
      </c>
      <c r="I293" s="160">
        <f t="shared" si="127"/>
        <v>0</v>
      </c>
      <c r="J293" s="160">
        <f t="shared" si="127"/>
        <v>0</v>
      </c>
      <c r="K293" s="160">
        <f t="shared" si="127"/>
        <v>0</v>
      </c>
      <c r="L293" s="166">
        <f t="shared" si="127"/>
        <v>150.4</v>
      </c>
      <c r="M293" s="160">
        <f t="shared" si="127"/>
        <v>120</v>
      </c>
      <c r="N293" s="160">
        <f t="shared" si="127"/>
        <v>0</v>
      </c>
      <c r="O293" s="160">
        <f t="shared" si="127"/>
        <v>0</v>
      </c>
      <c r="P293" s="160">
        <f t="shared" si="127"/>
        <v>0</v>
      </c>
      <c r="Q293" s="160">
        <f t="shared" si="127"/>
        <v>120</v>
      </c>
      <c r="R293" s="152">
        <f>M293/H293*100</f>
        <v>79.7872340425532</v>
      </c>
    </row>
    <row r="294" spans="1:18" ht="25.5">
      <c r="A294" s="175"/>
      <c r="B294" s="162" t="s">
        <v>651</v>
      </c>
      <c r="C294" s="168" t="s">
        <v>481</v>
      </c>
      <c r="D294" s="168" t="s">
        <v>491</v>
      </c>
      <c r="E294" s="168" t="s">
        <v>658</v>
      </c>
      <c r="F294" s="168" t="s">
        <v>659</v>
      </c>
      <c r="G294" s="166">
        <v>150.4</v>
      </c>
      <c r="H294" s="166">
        <f>I294+L294</f>
        <v>150.4</v>
      </c>
      <c r="I294" s="159">
        <f>SUM(J294:K294)</f>
        <v>0</v>
      </c>
      <c r="J294" s="160"/>
      <c r="K294" s="159"/>
      <c r="L294" s="166">
        <v>150.4</v>
      </c>
      <c r="M294" s="160">
        <f>N294+Q294</f>
        <v>120</v>
      </c>
      <c r="N294" s="159">
        <f>SUM(O294:P294)</f>
        <v>0</v>
      </c>
      <c r="O294" s="159"/>
      <c r="P294" s="159"/>
      <c r="Q294" s="159">
        <v>120</v>
      </c>
      <c r="R294" s="152">
        <f>M294/H294*100</f>
        <v>79.7872340425532</v>
      </c>
    </row>
    <row r="295" spans="1:18" ht="25.5">
      <c r="A295" s="190"/>
      <c r="B295" s="154" t="s">
        <v>660</v>
      </c>
      <c r="C295" s="191" t="s">
        <v>481</v>
      </c>
      <c r="D295" s="192" t="s">
        <v>173</v>
      </c>
      <c r="E295" s="192"/>
      <c r="F295" s="192"/>
      <c r="G295" s="161">
        <f>G296+G299+G302</f>
        <v>13829</v>
      </c>
      <c r="H295" s="161">
        <f>H296+H299+H302</f>
        <v>13829</v>
      </c>
      <c r="I295" s="161">
        <f aca="true" t="shared" si="128" ref="I295:Q295">I296+I299+I302</f>
        <v>9321</v>
      </c>
      <c r="J295" s="161">
        <f t="shared" si="128"/>
        <v>9321</v>
      </c>
      <c r="K295" s="161">
        <f t="shared" si="128"/>
        <v>0</v>
      </c>
      <c r="L295" s="161">
        <f t="shared" si="128"/>
        <v>4508</v>
      </c>
      <c r="M295" s="161">
        <f t="shared" si="128"/>
        <v>13714</v>
      </c>
      <c r="N295" s="161">
        <f t="shared" si="128"/>
        <v>9206</v>
      </c>
      <c r="O295" s="161">
        <f t="shared" si="128"/>
        <v>9206</v>
      </c>
      <c r="P295" s="161">
        <f t="shared" si="128"/>
        <v>0</v>
      </c>
      <c r="Q295" s="161">
        <f t="shared" si="128"/>
        <v>4508</v>
      </c>
      <c r="R295" s="152">
        <f t="shared" si="113"/>
        <v>99.16841420203919</v>
      </c>
    </row>
    <row r="296" spans="1:18" ht="38.25">
      <c r="A296" s="175"/>
      <c r="B296" s="138" t="s">
        <v>416</v>
      </c>
      <c r="C296" s="137" t="s">
        <v>481</v>
      </c>
      <c r="D296" s="137" t="s">
        <v>173</v>
      </c>
      <c r="E296" s="137" t="s">
        <v>394</v>
      </c>
      <c r="F296" s="137"/>
      <c r="G296" s="160">
        <f>G297</f>
        <v>4337</v>
      </c>
      <c r="H296" s="160">
        <f>H297</f>
        <v>4337</v>
      </c>
      <c r="I296" s="160">
        <f aca="true" t="shared" si="129" ref="I296:Q297">I297</f>
        <v>4337</v>
      </c>
      <c r="J296" s="160">
        <f t="shared" si="129"/>
        <v>4337</v>
      </c>
      <c r="K296" s="160">
        <f t="shared" si="129"/>
        <v>0</v>
      </c>
      <c r="L296" s="160">
        <f t="shared" si="129"/>
        <v>0</v>
      </c>
      <c r="M296" s="160">
        <f t="shared" si="129"/>
        <v>4243</v>
      </c>
      <c r="N296" s="160">
        <f t="shared" si="129"/>
        <v>4243</v>
      </c>
      <c r="O296" s="160">
        <f t="shared" si="129"/>
        <v>4243</v>
      </c>
      <c r="P296" s="160">
        <f t="shared" si="129"/>
        <v>0</v>
      </c>
      <c r="Q296" s="160">
        <f t="shared" si="129"/>
        <v>0</v>
      </c>
      <c r="R296" s="152">
        <f t="shared" si="113"/>
        <v>97.83260318192298</v>
      </c>
    </row>
    <row r="297" spans="1:18" ht="14.25">
      <c r="A297" s="175"/>
      <c r="B297" s="138" t="s">
        <v>402</v>
      </c>
      <c r="C297" s="137" t="s">
        <v>481</v>
      </c>
      <c r="D297" s="137" t="s">
        <v>173</v>
      </c>
      <c r="E297" s="137" t="s">
        <v>403</v>
      </c>
      <c r="F297" s="137"/>
      <c r="G297" s="160">
        <f>G298</f>
        <v>4337</v>
      </c>
      <c r="H297" s="160">
        <f>H298</f>
        <v>4337</v>
      </c>
      <c r="I297" s="160">
        <f t="shared" si="129"/>
        <v>4337</v>
      </c>
      <c r="J297" s="160">
        <f t="shared" si="129"/>
        <v>4337</v>
      </c>
      <c r="K297" s="160">
        <f t="shared" si="129"/>
        <v>0</v>
      </c>
      <c r="L297" s="160">
        <f t="shared" si="129"/>
        <v>0</v>
      </c>
      <c r="M297" s="160">
        <f t="shared" si="129"/>
        <v>4243</v>
      </c>
      <c r="N297" s="160">
        <f t="shared" si="129"/>
        <v>4243</v>
      </c>
      <c r="O297" s="160">
        <f t="shared" si="129"/>
        <v>4243</v>
      </c>
      <c r="P297" s="160">
        <f t="shared" si="129"/>
        <v>0</v>
      </c>
      <c r="Q297" s="160">
        <f t="shared" si="129"/>
        <v>0</v>
      </c>
      <c r="R297" s="152">
        <f t="shared" si="113"/>
        <v>97.83260318192298</v>
      </c>
    </row>
    <row r="298" spans="1:18" ht="14.25">
      <c r="A298" s="175"/>
      <c r="B298" s="138" t="s">
        <v>397</v>
      </c>
      <c r="C298" s="137" t="s">
        <v>481</v>
      </c>
      <c r="D298" s="137" t="s">
        <v>173</v>
      </c>
      <c r="E298" s="137" t="s">
        <v>403</v>
      </c>
      <c r="F298" s="137" t="s">
        <v>398</v>
      </c>
      <c r="G298" s="160">
        <v>4337</v>
      </c>
      <c r="H298" s="160">
        <f>I298+L298</f>
        <v>4337</v>
      </c>
      <c r="I298" s="159">
        <f>SUM(J298:K298)</f>
        <v>4337</v>
      </c>
      <c r="J298" s="160">
        <v>4337</v>
      </c>
      <c r="K298" s="159"/>
      <c r="L298" s="160"/>
      <c r="M298" s="160">
        <f>N298+Q298</f>
        <v>4243</v>
      </c>
      <c r="N298" s="159">
        <f>SUM(O298:P298)</f>
        <v>4243</v>
      </c>
      <c r="O298" s="160">
        <v>4243</v>
      </c>
      <c r="P298" s="159"/>
      <c r="Q298" s="160"/>
      <c r="R298" s="152">
        <f t="shared" si="113"/>
        <v>97.83260318192298</v>
      </c>
    </row>
    <row r="299" spans="1:18" ht="51">
      <c r="A299" s="175"/>
      <c r="B299" s="138" t="s">
        <v>598</v>
      </c>
      <c r="C299" s="137" t="s">
        <v>481</v>
      </c>
      <c r="D299" s="137" t="s">
        <v>173</v>
      </c>
      <c r="E299" s="137" t="s">
        <v>599</v>
      </c>
      <c r="F299" s="137"/>
      <c r="G299" s="160">
        <f>G300</f>
        <v>4484</v>
      </c>
      <c r="H299" s="160">
        <f>H300</f>
        <v>4484</v>
      </c>
      <c r="I299" s="160">
        <f aca="true" t="shared" si="130" ref="I299:Q300">I300</f>
        <v>4484</v>
      </c>
      <c r="J299" s="160">
        <f t="shared" si="130"/>
        <v>4484</v>
      </c>
      <c r="K299" s="160">
        <f t="shared" si="130"/>
        <v>0</v>
      </c>
      <c r="L299" s="160">
        <f t="shared" si="130"/>
        <v>0</v>
      </c>
      <c r="M299" s="160">
        <f t="shared" si="130"/>
        <v>4463</v>
      </c>
      <c r="N299" s="160">
        <f t="shared" si="130"/>
        <v>4463</v>
      </c>
      <c r="O299" s="160">
        <f t="shared" si="130"/>
        <v>4463</v>
      </c>
      <c r="P299" s="160">
        <f t="shared" si="130"/>
        <v>0</v>
      </c>
      <c r="Q299" s="160">
        <f t="shared" si="130"/>
        <v>0</v>
      </c>
      <c r="R299" s="152">
        <f t="shared" si="113"/>
        <v>99.53166815343444</v>
      </c>
    </row>
    <row r="300" spans="1:18" ht="25.5">
      <c r="A300" s="175"/>
      <c r="B300" s="162" t="s">
        <v>556</v>
      </c>
      <c r="C300" s="168" t="s">
        <v>481</v>
      </c>
      <c r="D300" s="168" t="s">
        <v>173</v>
      </c>
      <c r="E300" s="168" t="s">
        <v>600</v>
      </c>
      <c r="F300" s="168"/>
      <c r="G300" s="160">
        <f>G301</f>
        <v>4484</v>
      </c>
      <c r="H300" s="160">
        <f>H301</f>
        <v>4484</v>
      </c>
      <c r="I300" s="160">
        <f t="shared" si="130"/>
        <v>4484</v>
      </c>
      <c r="J300" s="160">
        <f t="shared" si="130"/>
        <v>4484</v>
      </c>
      <c r="K300" s="160">
        <f t="shared" si="130"/>
        <v>0</v>
      </c>
      <c r="L300" s="160">
        <f t="shared" si="130"/>
        <v>0</v>
      </c>
      <c r="M300" s="160">
        <f t="shared" si="130"/>
        <v>4463</v>
      </c>
      <c r="N300" s="160">
        <f t="shared" si="130"/>
        <v>4463</v>
      </c>
      <c r="O300" s="160">
        <f t="shared" si="130"/>
        <v>4463</v>
      </c>
      <c r="P300" s="160">
        <f t="shared" si="130"/>
        <v>0</v>
      </c>
      <c r="Q300" s="160">
        <f t="shared" si="130"/>
        <v>0</v>
      </c>
      <c r="R300" s="152">
        <f t="shared" si="113"/>
        <v>99.53166815343444</v>
      </c>
    </row>
    <row r="301" spans="1:18" ht="14.25">
      <c r="A301" s="175"/>
      <c r="B301" s="138" t="s">
        <v>558</v>
      </c>
      <c r="C301" s="168" t="s">
        <v>481</v>
      </c>
      <c r="D301" s="168" t="s">
        <v>173</v>
      </c>
      <c r="E301" s="168" t="s">
        <v>600</v>
      </c>
      <c r="F301" s="168" t="s">
        <v>559</v>
      </c>
      <c r="G301" s="160">
        <v>4484</v>
      </c>
      <c r="H301" s="160">
        <f>I301+L301</f>
        <v>4484</v>
      </c>
      <c r="I301" s="159">
        <f>SUM(J301:K301)</f>
        <v>4484</v>
      </c>
      <c r="J301" s="160">
        <v>4484</v>
      </c>
      <c r="K301" s="159"/>
      <c r="L301" s="160"/>
      <c r="M301" s="160">
        <f>N301+Q301</f>
        <v>4463</v>
      </c>
      <c r="N301" s="159">
        <f>SUM(O301:P301)</f>
        <v>4463</v>
      </c>
      <c r="O301" s="160">
        <v>4463</v>
      </c>
      <c r="P301" s="159"/>
      <c r="Q301" s="160"/>
      <c r="R301" s="152">
        <f t="shared" si="113"/>
        <v>99.53166815343444</v>
      </c>
    </row>
    <row r="302" spans="1:18" ht="25.5">
      <c r="A302" s="175"/>
      <c r="B302" s="138" t="s">
        <v>661</v>
      </c>
      <c r="C302" s="137" t="s">
        <v>481</v>
      </c>
      <c r="D302" s="168" t="s">
        <v>173</v>
      </c>
      <c r="E302" s="168" t="s">
        <v>662</v>
      </c>
      <c r="F302" s="168"/>
      <c r="G302" s="160">
        <f>G303</f>
        <v>5008</v>
      </c>
      <c r="H302" s="160">
        <f>H303</f>
        <v>5008</v>
      </c>
      <c r="I302" s="160">
        <f aca="true" t="shared" si="131" ref="I302:Q303">I303</f>
        <v>500</v>
      </c>
      <c r="J302" s="160">
        <f t="shared" si="131"/>
        <v>500</v>
      </c>
      <c r="K302" s="160">
        <f t="shared" si="131"/>
        <v>0</v>
      </c>
      <c r="L302" s="160">
        <f t="shared" si="131"/>
        <v>4508</v>
      </c>
      <c r="M302" s="160">
        <f t="shared" si="131"/>
        <v>5008</v>
      </c>
      <c r="N302" s="160">
        <f t="shared" si="131"/>
        <v>500</v>
      </c>
      <c r="O302" s="160">
        <f t="shared" si="131"/>
        <v>500</v>
      </c>
      <c r="P302" s="160">
        <f t="shared" si="131"/>
        <v>0</v>
      </c>
      <c r="Q302" s="160">
        <f t="shared" si="131"/>
        <v>4508</v>
      </c>
      <c r="R302" s="152">
        <f t="shared" si="113"/>
        <v>100</v>
      </c>
    </row>
    <row r="303" spans="1:18" ht="25.5">
      <c r="A303" s="175"/>
      <c r="B303" s="138" t="s">
        <v>651</v>
      </c>
      <c r="C303" s="137" t="s">
        <v>481</v>
      </c>
      <c r="D303" s="168" t="s">
        <v>173</v>
      </c>
      <c r="E303" s="168" t="s">
        <v>663</v>
      </c>
      <c r="F303" s="168"/>
      <c r="G303" s="160">
        <f>G304</f>
        <v>5008</v>
      </c>
      <c r="H303" s="160">
        <f>H304</f>
        <v>5008</v>
      </c>
      <c r="I303" s="160">
        <f t="shared" si="131"/>
        <v>500</v>
      </c>
      <c r="J303" s="160">
        <f t="shared" si="131"/>
        <v>500</v>
      </c>
      <c r="K303" s="160">
        <f t="shared" si="131"/>
        <v>0</v>
      </c>
      <c r="L303" s="160">
        <f t="shared" si="131"/>
        <v>4508</v>
      </c>
      <c r="M303" s="160">
        <f t="shared" si="131"/>
        <v>5008</v>
      </c>
      <c r="N303" s="160">
        <f t="shared" si="131"/>
        <v>500</v>
      </c>
      <c r="O303" s="160">
        <f t="shared" si="131"/>
        <v>500</v>
      </c>
      <c r="P303" s="160">
        <f t="shared" si="131"/>
        <v>0</v>
      </c>
      <c r="Q303" s="160">
        <f t="shared" si="131"/>
        <v>4508</v>
      </c>
      <c r="R303" s="152">
        <f t="shared" si="113"/>
        <v>100</v>
      </c>
    </row>
    <row r="304" spans="1:18" ht="14.25">
      <c r="A304" s="175"/>
      <c r="B304" s="138" t="s">
        <v>558</v>
      </c>
      <c r="C304" s="137" t="s">
        <v>481</v>
      </c>
      <c r="D304" s="168" t="s">
        <v>173</v>
      </c>
      <c r="E304" s="168" t="s">
        <v>663</v>
      </c>
      <c r="F304" s="168" t="s">
        <v>559</v>
      </c>
      <c r="G304" s="160">
        <v>5008</v>
      </c>
      <c r="H304" s="160">
        <f>I304+L304</f>
        <v>5008</v>
      </c>
      <c r="I304" s="159">
        <f>SUM(J304:K304)</f>
        <v>500</v>
      </c>
      <c r="J304" s="160">
        <v>500</v>
      </c>
      <c r="K304" s="159"/>
      <c r="L304" s="160">
        <v>4508</v>
      </c>
      <c r="M304" s="160">
        <f>N304+Q304</f>
        <v>5008</v>
      </c>
      <c r="N304" s="159">
        <f>SUM(O304:P304)</f>
        <v>500</v>
      </c>
      <c r="O304" s="159">
        <v>500</v>
      </c>
      <c r="P304" s="159"/>
      <c r="Q304" s="159">
        <v>4508</v>
      </c>
      <c r="R304" s="152">
        <f t="shared" si="113"/>
        <v>100</v>
      </c>
    </row>
    <row r="305" spans="1:18" ht="14.25">
      <c r="A305" s="193" t="s">
        <v>664</v>
      </c>
      <c r="B305" s="148" t="s">
        <v>665</v>
      </c>
      <c r="C305" s="194" t="s">
        <v>173</v>
      </c>
      <c r="D305" s="194"/>
      <c r="E305" s="194"/>
      <c r="F305" s="194"/>
      <c r="G305" s="150">
        <f>G309+G328+G344+G306</f>
        <v>67500.5</v>
      </c>
      <c r="H305" s="150">
        <f aca="true" t="shared" si="132" ref="H305:Q305">H309+H328+H344+H306</f>
        <v>67500.5</v>
      </c>
      <c r="I305" s="151">
        <f t="shared" si="132"/>
        <v>7685</v>
      </c>
      <c r="J305" s="151">
        <f t="shared" si="132"/>
        <v>7685</v>
      </c>
      <c r="K305" s="151">
        <f t="shared" si="132"/>
        <v>0</v>
      </c>
      <c r="L305" s="150">
        <f t="shared" si="132"/>
        <v>59815.5</v>
      </c>
      <c r="M305" s="151">
        <f t="shared" si="132"/>
        <v>56894</v>
      </c>
      <c r="N305" s="151">
        <f t="shared" si="132"/>
        <v>7543</v>
      </c>
      <c r="O305" s="151">
        <f t="shared" si="132"/>
        <v>7543</v>
      </c>
      <c r="P305" s="151">
        <f t="shared" si="132"/>
        <v>0</v>
      </c>
      <c r="Q305" s="151">
        <f t="shared" si="132"/>
        <v>49351</v>
      </c>
      <c r="R305" s="152">
        <f t="shared" si="113"/>
        <v>84.28678306086621</v>
      </c>
    </row>
    <row r="306" spans="1:18" ht="14.25">
      <c r="A306" s="193"/>
      <c r="B306" s="154" t="s">
        <v>666</v>
      </c>
      <c r="C306" s="171" t="s">
        <v>173</v>
      </c>
      <c r="D306" s="171" t="s">
        <v>387</v>
      </c>
      <c r="E306" s="171"/>
      <c r="F306" s="171"/>
      <c r="G306" s="172">
        <f>G307</f>
        <v>372</v>
      </c>
      <c r="H306" s="172">
        <f aca="true" t="shared" si="133" ref="H306:Q307">H307</f>
        <v>372</v>
      </c>
      <c r="I306" s="172">
        <f t="shared" si="133"/>
        <v>372</v>
      </c>
      <c r="J306" s="172">
        <f t="shared" si="133"/>
        <v>372</v>
      </c>
      <c r="K306" s="172">
        <f t="shared" si="133"/>
        <v>0</v>
      </c>
      <c r="L306" s="172">
        <f t="shared" si="133"/>
        <v>0</v>
      </c>
      <c r="M306" s="172">
        <f t="shared" si="133"/>
        <v>343</v>
      </c>
      <c r="N306" s="172">
        <f t="shared" si="133"/>
        <v>343</v>
      </c>
      <c r="O306" s="172">
        <f t="shared" si="133"/>
        <v>343</v>
      </c>
      <c r="P306" s="172">
        <f t="shared" si="133"/>
        <v>0</v>
      </c>
      <c r="Q306" s="172">
        <f t="shared" si="133"/>
        <v>0</v>
      </c>
      <c r="R306" s="152">
        <f t="shared" si="113"/>
        <v>92.20430107526882</v>
      </c>
    </row>
    <row r="307" spans="1:18" ht="25.5">
      <c r="A307" s="193"/>
      <c r="B307" s="71" t="s">
        <v>667</v>
      </c>
      <c r="C307" s="174" t="s">
        <v>173</v>
      </c>
      <c r="D307" s="174" t="s">
        <v>387</v>
      </c>
      <c r="E307" s="174" t="s">
        <v>668</v>
      </c>
      <c r="F307" s="174"/>
      <c r="G307" s="160">
        <f>G308</f>
        <v>372</v>
      </c>
      <c r="H307" s="160">
        <f t="shared" si="133"/>
        <v>372</v>
      </c>
      <c r="I307" s="160">
        <f t="shared" si="133"/>
        <v>372</v>
      </c>
      <c r="J307" s="160">
        <f t="shared" si="133"/>
        <v>372</v>
      </c>
      <c r="K307" s="160">
        <f t="shared" si="133"/>
        <v>0</v>
      </c>
      <c r="L307" s="160">
        <f t="shared" si="133"/>
        <v>0</v>
      </c>
      <c r="M307" s="160">
        <f t="shared" si="133"/>
        <v>343</v>
      </c>
      <c r="N307" s="160">
        <f t="shared" si="133"/>
        <v>343</v>
      </c>
      <c r="O307" s="160">
        <f t="shared" si="133"/>
        <v>343</v>
      </c>
      <c r="P307" s="160">
        <f t="shared" si="133"/>
        <v>0</v>
      </c>
      <c r="Q307" s="160">
        <f t="shared" si="133"/>
        <v>0</v>
      </c>
      <c r="R307" s="152">
        <f>M307/H307*100</f>
        <v>92.20430107526882</v>
      </c>
    </row>
    <row r="308" spans="1:18" ht="14.25">
      <c r="A308" s="193"/>
      <c r="B308" s="71" t="s">
        <v>478</v>
      </c>
      <c r="C308" s="174" t="s">
        <v>173</v>
      </c>
      <c r="D308" s="174" t="s">
        <v>387</v>
      </c>
      <c r="E308" s="174" t="s">
        <v>668</v>
      </c>
      <c r="F308" s="174" t="s">
        <v>479</v>
      </c>
      <c r="G308" s="160">
        <v>372</v>
      </c>
      <c r="H308" s="160">
        <f>I308+L308</f>
        <v>372</v>
      </c>
      <c r="I308" s="159">
        <f>SUM(J308:K308)</f>
        <v>372</v>
      </c>
      <c r="J308" s="160">
        <v>372</v>
      </c>
      <c r="K308" s="159"/>
      <c r="L308" s="160"/>
      <c r="M308" s="160">
        <f>N308+Q308</f>
        <v>343</v>
      </c>
      <c r="N308" s="159">
        <f>SUM(O308:P308)</f>
        <v>343</v>
      </c>
      <c r="O308" s="160">
        <v>343</v>
      </c>
      <c r="P308" s="159"/>
      <c r="Q308" s="160"/>
      <c r="R308" s="152">
        <f>M308/H308*100</f>
        <v>92.20430107526882</v>
      </c>
    </row>
    <row r="309" spans="1:18" ht="14.25">
      <c r="A309" s="169"/>
      <c r="B309" s="154" t="s">
        <v>669</v>
      </c>
      <c r="C309" s="171" t="s">
        <v>173</v>
      </c>
      <c r="D309" s="171" t="s">
        <v>400</v>
      </c>
      <c r="E309" s="171"/>
      <c r="F309" s="171"/>
      <c r="G309" s="177">
        <f>G310+G312+G316+G318+G322+G314</f>
        <v>41102.2</v>
      </c>
      <c r="H309" s="177">
        <f aca="true" t="shared" si="134" ref="H309:Q309">H310+H312+H316+H318+H322+H314</f>
        <v>41102.2</v>
      </c>
      <c r="I309" s="172">
        <f t="shared" si="134"/>
        <v>1267</v>
      </c>
      <c r="J309" s="172">
        <f t="shared" si="134"/>
        <v>1267</v>
      </c>
      <c r="K309" s="172">
        <f t="shared" si="134"/>
        <v>0</v>
      </c>
      <c r="L309" s="177">
        <f t="shared" si="134"/>
        <v>39835.2</v>
      </c>
      <c r="M309" s="172">
        <f t="shared" si="134"/>
        <v>33486</v>
      </c>
      <c r="N309" s="172">
        <f t="shared" si="134"/>
        <v>1194</v>
      </c>
      <c r="O309" s="172">
        <f t="shared" si="134"/>
        <v>1194</v>
      </c>
      <c r="P309" s="172">
        <f t="shared" si="134"/>
        <v>0</v>
      </c>
      <c r="Q309" s="172">
        <f t="shared" si="134"/>
        <v>32292</v>
      </c>
      <c r="R309" s="152">
        <f t="shared" si="113"/>
        <v>81.47009162526581</v>
      </c>
    </row>
    <row r="310" spans="1:18" ht="102">
      <c r="A310" s="175"/>
      <c r="B310" s="71" t="s">
        <v>670</v>
      </c>
      <c r="C310" s="174" t="s">
        <v>173</v>
      </c>
      <c r="D310" s="174" t="s">
        <v>400</v>
      </c>
      <c r="E310" s="174" t="s">
        <v>671</v>
      </c>
      <c r="F310" s="174"/>
      <c r="G310" s="166">
        <f>G311</f>
        <v>4651.2</v>
      </c>
      <c r="H310" s="166">
        <f>H311</f>
        <v>4651.2</v>
      </c>
      <c r="I310" s="160">
        <f aca="true" t="shared" si="135" ref="I310:Q310">I311</f>
        <v>0</v>
      </c>
      <c r="J310" s="160">
        <f t="shared" si="135"/>
        <v>0</v>
      </c>
      <c r="K310" s="160">
        <f t="shared" si="135"/>
        <v>0</v>
      </c>
      <c r="L310" s="166">
        <f t="shared" si="135"/>
        <v>4651.2</v>
      </c>
      <c r="M310" s="160">
        <f t="shared" si="135"/>
        <v>3929</v>
      </c>
      <c r="N310" s="160">
        <f t="shared" si="135"/>
        <v>0</v>
      </c>
      <c r="O310" s="160">
        <f t="shared" si="135"/>
        <v>0</v>
      </c>
      <c r="P310" s="160">
        <f t="shared" si="135"/>
        <v>0</v>
      </c>
      <c r="Q310" s="160">
        <f t="shared" si="135"/>
        <v>3929</v>
      </c>
      <c r="R310" s="152">
        <f t="shared" si="113"/>
        <v>84.47282421740626</v>
      </c>
    </row>
    <row r="311" spans="1:18" ht="14.25">
      <c r="A311" s="175"/>
      <c r="B311" s="71" t="s">
        <v>478</v>
      </c>
      <c r="C311" s="174" t="s">
        <v>173</v>
      </c>
      <c r="D311" s="174" t="s">
        <v>400</v>
      </c>
      <c r="E311" s="174" t="s">
        <v>671</v>
      </c>
      <c r="F311" s="174" t="s">
        <v>479</v>
      </c>
      <c r="G311" s="166">
        <v>4651.2</v>
      </c>
      <c r="H311" s="166">
        <f>I311+L311</f>
        <v>4651.2</v>
      </c>
      <c r="I311" s="159">
        <f>SUM(J311:K311)</f>
        <v>0</v>
      </c>
      <c r="J311" s="160"/>
      <c r="K311" s="159"/>
      <c r="L311" s="166">
        <v>4651.2</v>
      </c>
      <c r="M311" s="160">
        <f>N311+Q311</f>
        <v>3929</v>
      </c>
      <c r="N311" s="159">
        <f>SUM(O311:P311)</f>
        <v>0</v>
      </c>
      <c r="O311" s="160"/>
      <c r="P311" s="159"/>
      <c r="Q311" s="160">
        <v>3929</v>
      </c>
      <c r="R311" s="152">
        <f t="shared" si="113"/>
        <v>84.47282421740626</v>
      </c>
    </row>
    <row r="312" spans="1:18" ht="51">
      <c r="A312" s="175"/>
      <c r="B312" s="71" t="s">
        <v>672</v>
      </c>
      <c r="C312" s="174" t="s">
        <v>173</v>
      </c>
      <c r="D312" s="174" t="s">
        <v>400</v>
      </c>
      <c r="E312" s="174" t="s">
        <v>673</v>
      </c>
      <c r="F312" s="174"/>
      <c r="G312" s="160">
        <f>G313</f>
        <v>5100</v>
      </c>
      <c r="H312" s="160">
        <f>H313</f>
        <v>5100</v>
      </c>
      <c r="I312" s="160">
        <f aca="true" t="shared" si="136" ref="I312:Q312">I313</f>
        <v>0</v>
      </c>
      <c r="J312" s="160">
        <f t="shared" si="136"/>
        <v>0</v>
      </c>
      <c r="K312" s="160">
        <f t="shared" si="136"/>
        <v>0</v>
      </c>
      <c r="L312" s="160">
        <f t="shared" si="136"/>
        <v>5100</v>
      </c>
      <c r="M312" s="160">
        <f t="shared" si="136"/>
        <v>0</v>
      </c>
      <c r="N312" s="160">
        <f t="shared" si="136"/>
        <v>0</v>
      </c>
      <c r="O312" s="160">
        <f t="shared" si="136"/>
        <v>0</v>
      </c>
      <c r="P312" s="160">
        <f t="shared" si="136"/>
        <v>0</v>
      </c>
      <c r="Q312" s="160">
        <f t="shared" si="136"/>
        <v>0</v>
      </c>
      <c r="R312" s="152">
        <f t="shared" si="113"/>
        <v>0</v>
      </c>
    </row>
    <row r="313" spans="1:18" ht="14.25">
      <c r="A313" s="175"/>
      <c r="B313" s="71" t="s">
        <v>478</v>
      </c>
      <c r="C313" s="174" t="s">
        <v>173</v>
      </c>
      <c r="D313" s="174" t="s">
        <v>400</v>
      </c>
      <c r="E313" s="174" t="s">
        <v>673</v>
      </c>
      <c r="F313" s="174" t="s">
        <v>479</v>
      </c>
      <c r="G313" s="160">
        <v>5100</v>
      </c>
      <c r="H313" s="160">
        <f>I313+L313</f>
        <v>5100</v>
      </c>
      <c r="I313" s="159">
        <f>SUM(J313:K313)</f>
        <v>0</v>
      </c>
      <c r="J313" s="160"/>
      <c r="K313" s="159"/>
      <c r="L313" s="160">
        <v>5100</v>
      </c>
      <c r="M313" s="160">
        <f>N313+Q313</f>
        <v>0</v>
      </c>
      <c r="N313" s="159">
        <f>SUM(O313:P313)</f>
        <v>0</v>
      </c>
      <c r="O313" s="160"/>
      <c r="P313" s="159"/>
      <c r="Q313" s="160">
        <v>0</v>
      </c>
      <c r="R313" s="152">
        <f t="shared" si="113"/>
        <v>0</v>
      </c>
    </row>
    <row r="314" spans="1:18" ht="25.5">
      <c r="A314" s="175"/>
      <c r="B314" s="71" t="s">
        <v>718</v>
      </c>
      <c r="C314" s="174" t="s">
        <v>173</v>
      </c>
      <c r="D314" s="174" t="s">
        <v>400</v>
      </c>
      <c r="E314" s="174" t="s">
        <v>711</v>
      </c>
      <c r="F314" s="174"/>
      <c r="G314" s="160">
        <f aca="true" t="shared" si="137" ref="G314:O314">G315</f>
        <v>277</v>
      </c>
      <c r="H314" s="160">
        <f t="shared" si="137"/>
        <v>277</v>
      </c>
      <c r="I314" s="160">
        <f t="shared" si="137"/>
        <v>277</v>
      </c>
      <c r="J314" s="160">
        <f t="shared" si="137"/>
        <v>277</v>
      </c>
      <c r="K314" s="160">
        <f t="shared" si="137"/>
        <v>0</v>
      </c>
      <c r="L314" s="160">
        <f t="shared" si="137"/>
        <v>0</v>
      </c>
      <c r="M314" s="160">
        <f t="shared" si="137"/>
        <v>277</v>
      </c>
      <c r="N314" s="160">
        <f t="shared" si="137"/>
        <v>277</v>
      </c>
      <c r="O314" s="160">
        <f t="shared" si="137"/>
        <v>277</v>
      </c>
      <c r="P314" s="159"/>
      <c r="Q314" s="160"/>
      <c r="R314" s="152">
        <f t="shared" si="113"/>
        <v>100</v>
      </c>
    </row>
    <row r="315" spans="1:18" ht="14.25">
      <c r="A315" s="175"/>
      <c r="B315" s="71" t="s">
        <v>478</v>
      </c>
      <c r="C315" s="174" t="s">
        <v>173</v>
      </c>
      <c r="D315" s="174" t="s">
        <v>400</v>
      </c>
      <c r="E315" s="174" t="s">
        <v>711</v>
      </c>
      <c r="F315" s="174" t="s">
        <v>479</v>
      </c>
      <c r="G315" s="160">
        <v>277</v>
      </c>
      <c r="H315" s="160">
        <f>I315+L315</f>
        <v>277</v>
      </c>
      <c r="I315" s="159">
        <f>SUM(J315:K315)</f>
        <v>277</v>
      </c>
      <c r="J315" s="160">
        <v>277</v>
      </c>
      <c r="K315" s="159"/>
      <c r="L315" s="160"/>
      <c r="M315" s="160">
        <f>N315+Q315</f>
        <v>277</v>
      </c>
      <c r="N315" s="159">
        <f>SUM(O315:P315)</f>
        <v>277</v>
      </c>
      <c r="O315" s="160">
        <v>277</v>
      </c>
      <c r="P315" s="159"/>
      <c r="Q315" s="160"/>
      <c r="R315" s="152">
        <f t="shared" si="113"/>
        <v>100</v>
      </c>
    </row>
    <row r="316" spans="1:18" ht="25.5">
      <c r="A316" s="175"/>
      <c r="B316" s="138" t="s">
        <v>674</v>
      </c>
      <c r="C316" s="174" t="s">
        <v>173</v>
      </c>
      <c r="D316" s="174" t="s">
        <v>400</v>
      </c>
      <c r="E316" s="174" t="s">
        <v>675</v>
      </c>
      <c r="F316" s="174"/>
      <c r="G316" s="160">
        <f>G317</f>
        <v>6828</v>
      </c>
      <c r="H316" s="160">
        <f>H317</f>
        <v>6828</v>
      </c>
      <c r="I316" s="160">
        <f aca="true" t="shared" si="138" ref="I316:Q316">I317</f>
        <v>0</v>
      </c>
      <c r="J316" s="160">
        <f t="shared" si="138"/>
        <v>0</v>
      </c>
      <c r="K316" s="160">
        <f t="shared" si="138"/>
        <v>0</v>
      </c>
      <c r="L316" s="160">
        <f t="shared" si="138"/>
        <v>6828</v>
      </c>
      <c r="M316" s="160">
        <f t="shared" si="138"/>
        <v>5167</v>
      </c>
      <c r="N316" s="160">
        <f t="shared" si="138"/>
        <v>0</v>
      </c>
      <c r="O316" s="160">
        <f t="shared" si="138"/>
        <v>0</v>
      </c>
      <c r="P316" s="160">
        <f t="shared" si="138"/>
        <v>0</v>
      </c>
      <c r="Q316" s="160">
        <f t="shared" si="138"/>
        <v>5167</v>
      </c>
      <c r="R316" s="152">
        <f t="shared" si="113"/>
        <v>75.67369654364381</v>
      </c>
    </row>
    <row r="317" spans="1:18" ht="14.25">
      <c r="A317" s="175"/>
      <c r="B317" s="71" t="s">
        <v>478</v>
      </c>
      <c r="C317" s="174" t="s">
        <v>173</v>
      </c>
      <c r="D317" s="174" t="s">
        <v>400</v>
      </c>
      <c r="E317" s="174" t="s">
        <v>675</v>
      </c>
      <c r="F317" s="174" t="s">
        <v>479</v>
      </c>
      <c r="G317" s="160">
        <f>489+6339</f>
        <v>6828</v>
      </c>
      <c r="H317" s="160">
        <f>I317+L317</f>
        <v>6828</v>
      </c>
      <c r="I317" s="159">
        <f>SUM(J317:K317)</f>
        <v>0</v>
      </c>
      <c r="J317" s="160"/>
      <c r="K317" s="159"/>
      <c r="L317" s="160">
        <v>6828</v>
      </c>
      <c r="M317" s="160">
        <f>N317+Q317</f>
        <v>5167</v>
      </c>
      <c r="N317" s="159">
        <f>SUM(O317:P317)</f>
        <v>0</v>
      </c>
      <c r="O317" s="160"/>
      <c r="P317" s="159"/>
      <c r="Q317" s="160">
        <v>5167</v>
      </c>
      <c r="R317" s="152">
        <f t="shared" si="113"/>
        <v>75.67369654364381</v>
      </c>
    </row>
    <row r="318" spans="1:18" ht="25.5">
      <c r="A318" s="175"/>
      <c r="B318" s="71" t="s">
        <v>676</v>
      </c>
      <c r="C318" s="174" t="s">
        <v>173</v>
      </c>
      <c r="D318" s="174" t="s">
        <v>400</v>
      </c>
      <c r="E318" s="174" t="s">
        <v>677</v>
      </c>
      <c r="F318" s="174"/>
      <c r="G318" s="160">
        <f>G319</f>
        <v>990</v>
      </c>
      <c r="H318" s="160">
        <f>H319</f>
        <v>990</v>
      </c>
      <c r="I318" s="160">
        <f aca="true" t="shared" si="139" ref="I318:Q318">I319</f>
        <v>990</v>
      </c>
      <c r="J318" s="160">
        <f t="shared" si="139"/>
        <v>990</v>
      </c>
      <c r="K318" s="160">
        <f t="shared" si="139"/>
        <v>0</v>
      </c>
      <c r="L318" s="160">
        <f t="shared" si="139"/>
        <v>0</v>
      </c>
      <c r="M318" s="160">
        <f t="shared" si="139"/>
        <v>917</v>
      </c>
      <c r="N318" s="160">
        <f t="shared" si="139"/>
        <v>917</v>
      </c>
      <c r="O318" s="160">
        <f t="shared" si="139"/>
        <v>917</v>
      </c>
      <c r="P318" s="160">
        <f t="shared" si="139"/>
        <v>0</v>
      </c>
      <c r="Q318" s="160">
        <f t="shared" si="139"/>
        <v>0</v>
      </c>
      <c r="R318" s="152">
        <f t="shared" si="113"/>
        <v>92.62626262626263</v>
      </c>
    </row>
    <row r="319" spans="1:18" ht="14.25">
      <c r="A319" s="175"/>
      <c r="B319" s="71" t="s">
        <v>678</v>
      </c>
      <c r="C319" s="174" t="s">
        <v>173</v>
      </c>
      <c r="D319" s="174" t="s">
        <v>400</v>
      </c>
      <c r="E319" s="174" t="s">
        <v>679</v>
      </c>
      <c r="F319" s="174"/>
      <c r="G319" s="160">
        <f>SUM(G320:G321)</f>
        <v>990</v>
      </c>
      <c r="H319" s="160">
        <f>SUM(H320:H321)</f>
        <v>990</v>
      </c>
      <c r="I319" s="160">
        <f aca="true" t="shared" si="140" ref="I319:Q319">SUM(I320:I321)</f>
        <v>990</v>
      </c>
      <c r="J319" s="160">
        <f t="shared" si="140"/>
        <v>990</v>
      </c>
      <c r="K319" s="160">
        <f t="shared" si="140"/>
        <v>0</v>
      </c>
      <c r="L319" s="160">
        <f t="shared" si="140"/>
        <v>0</v>
      </c>
      <c r="M319" s="160">
        <f t="shared" si="140"/>
        <v>917</v>
      </c>
      <c r="N319" s="160">
        <f t="shared" si="140"/>
        <v>917</v>
      </c>
      <c r="O319" s="160">
        <f t="shared" si="140"/>
        <v>917</v>
      </c>
      <c r="P319" s="160">
        <f t="shared" si="140"/>
        <v>0</v>
      </c>
      <c r="Q319" s="160">
        <f t="shared" si="140"/>
        <v>0</v>
      </c>
      <c r="R319" s="152">
        <f t="shared" si="113"/>
        <v>92.62626262626263</v>
      </c>
    </row>
    <row r="320" spans="1:18" ht="14.25">
      <c r="A320" s="175"/>
      <c r="B320" s="71" t="s">
        <v>478</v>
      </c>
      <c r="C320" s="174" t="s">
        <v>173</v>
      </c>
      <c r="D320" s="174" t="s">
        <v>400</v>
      </c>
      <c r="E320" s="174" t="s">
        <v>679</v>
      </c>
      <c r="F320" s="174" t="s">
        <v>479</v>
      </c>
      <c r="G320" s="160">
        <v>480</v>
      </c>
      <c r="H320" s="160">
        <f>I320+L320</f>
        <v>480</v>
      </c>
      <c r="I320" s="159">
        <f>SUM(J320:K320)</f>
        <v>480</v>
      </c>
      <c r="J320" s="160">
        <v>480</v>
      </c>
      <c r="K320" s="159"/>
      <c r="L320" s="160"/>
      <c r="M320" s="160">
        <f>N320+Q320</f>
        <v>448</v>
      </c>
      <c r="N320" s="159">
        <f>SUM(O320:P320)</f>
        <v>448</v>
      </c>
      <c r="O320" s="160">
        <v>448</v>
      </c>
      <c r="P320" s="159"/>
      <c r="Q320" s="160"/>
      <c r="R320" s="152">
        <f t="shared" si="113"/>
        <v>93.33333333333333</v>
      </c>
    </row>
    <row r="321" spans="1:18" ht="14.25">
      <c r="A321" s="175"/>
      <c r="B321" s="71" t="s">
        <v>425</v>
      </c>
      <c r="C321" s="174" t="s">
        <v>173</v>
      </c>
      <c r="D321" s="174" t="s">
        <v>400</v>
      </c>
      <c r="E321" s="174" t="s">
        <v>679</v>
      </c>
      <c r="F321" s="174" t="s">
        <v>426</v>
      </c>
      <c r="G321" s="160">
        <v>510</v>
      </c>
      <c r="H321" s="160">
        <f>I321+L321</f>
        <v>510</v>
      </c>
      <c r="I321" s="159">
        <f>SUM(J321:K321)</f>
        <v>510</v>
      </c>
      <c r="J321" s="160">
        <v>510</v>
      </c>
      <c r="K321" s="159"/>
      <c r="L321" s="160"/>
      <c r="M321" s="160">
        <f>N321+Q321</f>
        <v>469</v>
      </c>
      <c r="N321" s="159">
        <f>SUM(O321:P321)</f>
        <v>469</v>
      </c>
      <c r="O321" s="160">
        <v>469</v>
      </c>
      <c r="P321" s="159"/>
      <c r="Q321" s="160"/>
      <c r="R321" s="152">
        <f t="shared" si="113"/>
        <v>91.96078431372548</v>
      </c>
    </row>
    <row r="322" spans="1:18" ht="14.25">
      <c r="A322" s="175"/>
      <c r="B322" s="71" t="s">
        <v>529</v>
      </c>
      <c r="C322" s="174" t="s">
        <v>173</v>
      </c>
      <c r="D322" s="174" t="s">
        <v>400</v>
      </c>
      <c r="E322" s="174" t="s">
        <v>450</v>
      </c>
      <c r="F322" s="174"/>
      <c r="G322" s="160">
        <f>G323</f>
        <v>23256</v>
      </c>
      <c r="H322" s="160">
        <f>H323</f>
        <v>23256</v>
      </c>
      <c r="I322" s="160">
        <f aca="true" t="shared" si="141" ref="I322:Q322">I323</f>
        <v>0</v>
      </c>
      <c r="J322" s="160">
        <f t="shared" si="141"/>
        <v>0</v>
      </c>
      <c r="K322" s="160">
        <f t="shared" si="141"/>
        <v>0</v>
      </c>
      <c r="L322" s="160">
        <f t="shared" si="141"/>
        <v>23256</v>
      </c>
      <c r="M322" s="160">
        <f t="shared" si="141"/>
        <v>23196</v>
      </c>
      <c r="N322" s="160">
        <f t="shared" si="141"/>
        <v>0</v>
      </c>
      <c r="O322" s="160">
        <f t="shared" si="141"/>
        <v>0</v>
      </c>
      <c r="P322" s="160">
        <f t="shared" si="141"/>
        <v>0</v>
      </c>
      <c r="Q322" s="160">
        <f t="shared" si="141"/>
        <v>23196</v>
      </c>
      <c r="R322" s="152">
        <f t="shared" si="113"/>
        <v>99.74200206398349</v>
      </c>
    </row>
    <row r="323" spans="1:18" ht="38.25">
      <c r="A323" s="175"/>
      <c r="B323" s="71" t="s">
        <v>680</v>
      </c>
      <c r="C323" s="174" t="s">
        <v>173</v>
      </c>
      <c r="D323" s="174" t="s">
        <v>400</v>
      </c>
      <c r="E323" s="174" t="s">
        <v>521</v>
      </c>
      <c r="F323" s="174"/>
      <c r="G323" s="160">
        <f>G324+G326</f>
        <v>23256</v>
      </c>
      <c r="H323" s="160">
        <f>H324+H326</f>
        <v>23256</v>
      </c>
      <c r="I323" s="160">
        <f aca="true" t="shared" si="142" ref="I323:Q323">I324+I326</f>
        <v>0</v>
      </c>
      <c r="J323" s="160">
        <f t="shared" si="142"/>
        <v>0</v>
      </c>
      <c r="K323" s="160">
        <f t="shared" si="142"/>
        <v>0</v>
      </c>
      <c r="L323" s="160">
        <f t="shared" si="142"/>
        <v>23256</v>
      </c>
      <c r="M323" s="160">
        <f t="shared" si="142"/>
        <v>23196</v>
      </c>
      <c r="N323" s="160">
        <f t="shared" si="142"/>
        <v>0</v>
      </c>
      <c r="O323" s="160">
        <f t="shared" si="142"/>
        <v>0</v>
      </c>
      <c r="P323" s="160">
        <f t="shared" si="142"/>
        <v>0</v>
      </c>
      <c r="Q323" s="160">
        <f t="shared" si="142"/>
        <v>23196</v>
      </c>
      <c r="R323" s="152">
        <f t="shared" si="113"/>
        <v>99.74200206398349</v>
      </c>
    </row>
    <row r="324" spans="1:18" ht="14.25">
      <c r="A324" s="175"/>
      <c r="B324" s="138" t="s">
        <v>681</v>
      </c>
      <c r="C324" s="174" t="s">
        <v>173</v>
      </c>
      <c r="D324" s="174" t="s">
        <v>400</v>
      </c>
      <c r="E324" s="174" t="s">
        <v>682</v>
      </c>
      <c r="F324" s="174"/>
      <c r="G324" s="160">
        <f>G325</f>
        <v>19820</v>
      </c>
      <c r="H324" s="160">
        <f>H325</f>
        <v>19820</v>
      </c>
      <c r="I324" s="160">
        <f aca="true" t="shared" si="143" ref="I324:Q324">I325</f>
        <v>0</v>
      </c>
      <c r="J324" s="160">
        <f t="shared" si="143"/>
        <v>0</v>
      </c>
      <c r="K324" s="160">
        <f t="shared" si="143"/>
        <v>0</v>
      </c>
      <c r="L324" s="160">
        <f t="shared" si="143"/>
        <v>19820</v>
      </c>
      <c r="M324" s="160">
        <f t="shared" si="143"/>
        <v>19760</v>
      </c>
      <c r="N324" s="160">
        <f t="shared" si="143"/>
        <v>0</v>
      </c>
      <c r="O324" s="160">
        <f t="shared" si="143"/>
        <v>0</v>
      </c>
      <c r="P324" s="160">
        <f t="shared" si="143"/>
        <v>0</v>
      </c>
      <c r="Q324" s="160">
        <f t="shared" si="143"/>
        <v>19760</v>
      </c>
      <c r="R324" s="152">
        <f t="shared" si="113"/>
        <v>99.69727547931383</v>
      </c>
    </row>
    <row r="325" spans="1:18" ht="14.25">
      <c r="A325" s="175"/>
      <c r="B325" s="71" t="s">
        <v>678</v>
      </c>
      <c r="C325" s="174" t="s">
        <v>173</v>
      </c>
      <c r="D325" s="174" t="s">
        <v>400</v>
      </c>
      <c r="E325" s="174" t="s">
        <v>682</v>
      </c>
      <c r="F325" s="174" t="s">
        <v>683</v>
      </c>
      <c r="G325" s="160">
        <v>19820</v>
      </c>
      <c r="H325" s="160">
        <f>I325+L325</f>
        <v>19820</v>
      </c>
      <c r="I325" s="159">
        <f>SUM(J325:K325)</f>
        <v>0</v>
      </c>
      <c r="J325" s="160"/>
      <c r="K325" s="159"/>
      <c r="L325" s="160">
        <v>19820</v>
      </c>
      <c r="M325" s="160">
        <f>N325+Q325</f>
        <v>19760</v>
      </c>
      <c r="N325" s="159">
        <f>SUM(O325:P325)</f>
        <v>0</v>
      </c>
      <c r="O325" s="159"/>
      <c r="P325" s="159"/>
      <c r="Q325" s="159">
        <v>19760</v>
      </c>
      <c r="R325" s="152">
        <f t="shared" si="113"/>
        <v>99.69727547931383</v>
      </c>
    </row>
    <row r="326" spans="1:18" ht="25.5">
      <c r="A326" s="175"/>
      <c r="B326" s="138" t="s">
        <v>684</v>
      </c>
      <c r="C326" s="174" t="s">
        <v>173</v>
      </c>
      <c r="D326" s="174" t="s">
        <v>400</v>
      </c>
      <c r="E326" s="174" t="s">
        <v>685</v>
      </c>
      <c r="F326" s="174"/>
      <c r="G326" s="160">
        <f>G327</f>
        <v>3436</v>
      </c>
      <c r="H326" s="160">
        <f>H327</f>
        <v>3436</v>
      </c>
      <c r="I326" s="160">
        <f aca="true" t="shared" si="144" ref="I326:Q326">I327</f>
        <v>0</v>
      </c>
      <c r="J326" s="160">
        <f t="shared" si="144"/>
        <v>0</v>
      </c>
      <c r="K326" s="160">
        <f t="shared" si="144"/>
        <v>0</v>
      </c>
      <c r="L326" s="160">
        <f t="shared" si="144"/>
        <v>3436</v>
      </c>
      <c r="M326" s="160">
        <f t="shared" si="144"/>
        <v>3436</v>
      </c>
      <c r="N326" s="160">
        <f t="shared" si="144"/>
        <v>0</v>
      </c>
      <c r="O326" s="160">
        <f t="shared" si="144"/>
        <v>0</v>
      </c>
      <c r="P326" s="160">
        <f t="shared" si="144"/>
        <v>0</v>
      </c>
      <c r="Q326" s="160">
        <f t="shared" si="144"/>
        <v>3436</v>
      </c>
      <c r="R326" s="152">
        <f t="shared" si="113"/>
        <v>100</v>
      </c>
    </row>
    <row r="327" spans="1:18" ht="14.25">
      <c r="A327" s="175"/>
      <c r="B327" s="138" t="s">
        <v>678</v>
      </c>
      <c r="C327" s="174" t="s">
        <v>173</v>
      </c>
      <c r="D327" s="174" t="s">
        <v>400</v>
      </c>
      <c r="E327" s="174" t="s">
        <v>685</v>
      </c>
      <c r="F327" s="174" t="s">
        <v>683</v>
      </c>
      <c r="G327" s="160">
        <v>3436</v>
      </c>
      <c r="H327" s="160">
        <f>I327+L327</f>
        <v>3436</v>
      </c>
      <c r="I327" s="159">
        <f>SUM(J327:K327)</f>
        <v>0</v>
      </c>
      <c r="J327" s="160"/>
      <c r="K327" s="159"/>
      <c r="L327" s="160">
        <v>3436</v>
      </c>
      <c r="M327" s="160">
        <f>N327+Q327</f>
        <v>3436</v>
      </c>
      <c r="N327" s="159">
        <f>SUM(O327:P327)</f>
        <v>0</v>
      </c>
      <c r="O327" s="159"/>
      <c r="P327" s="159"/>
      <c r="Q327" s="159">
        <v>3436</v>
      </c>
      <c r="R327" s="152">
        <f t="shared" si="113"/>
        <v>100</v>
      </c>
    </row>
    <row r="328" spans="1:18" ht="14.25">
      <c r="A328" s="169"/>
      <c r="B328" s="154" t="s">
        <v>686</v>
      </c>
      <c r="C328" s="170" t="s">
        <v>173</v>
      </c>
      <c r="D328" s="171" t="s">
        <v>409</v>
      </c>
      <c r="E328" s="171"/>
      <c r="F328" s="171"/>
      <c r="G328" s="177">
        <f>G329+G332+G335</f>
        <v>18146.3</v>
      </c>
      <c r="H328" s="177">
        <f>H329+H332+H335</f>
        <v>18146.3</v>
      </c>
      <c r="I328" s="172">
        <f aca="true" t="shared" si="145" ref="I328:Q328">I329+I332+I335</f>
        <v>0</v>
      </c>
      <c r="J328" s="172">
        <f t="shared" si="145"/>
        <v>0</v>
      </c>
      <c r="K328" s="172">
        <f t="shared" si="145"/>
        <v>0</v>
      </c>
      <c r="L328" s="172">
        <f t="shared" si="145"/>
        <v>18146.3</v>
      </c>
      <c r="M328" s="172">
        <f t="shared" si="145"/>
        <v>15502</v>
      </c>
      <c r="N328" s="172">
        <f t="shared" si="145"/>
        <v>0</v>
      </c>
      <c r="O328" s="172">
        <f t="shared" si="145"/>
        <v>0</v>
      </c>
      <c r="P328" s="172">
        <f t="shared" si="145"/>
        <v>0</v>
      </c>
      <c r="Q328" s="172">
        <f t="shared" si="145"/>
        <v>15502</v>
      </c>
      <c r="R328" s="152">
        <f aca="true" t="shared" si="146" ref="R328:R348">M328/H328*100</f>
        <v>85.42788337016361</v>
      </c>
    </row>
    <row r="329" spans="1:18" ht="14.25">
      <c r="A329" s="175"/>
      <c r="B329" s="138" t="s">
        <v>687</v>
      </c>
      <c r="C329" s="137" t="s">
        <v>173</v>
      </c>
      <c r="D329" s="168" t="s">
        <v>409</v>
      </c>
      <c r="E329" s="168" t="s">
        <v>688</v>
      </c>
      <c r="F329" s="168"/>
      <c r="G329" s="160">
        <f>G330</f>
        <v>104</v>
      </c>
      <c r="H329" s="160">
        <f>H330</f>
        <v>104</v>
      </c>
      <c r="I329" s="160">
        <f aca="true" t="shared" si="147" ref="I329:Q330">I330</f>
        <v>0</v>
      </c>
      <c r="J329" s="160">
        <f t="shared" si="147"/>
        <v>0</v>
      </c>
      <c r="K329" s="160">
        <f t="shared" si="147"/>
        <v>0</v>
      </c>
      <c r="L329" s="160">
        <f t="shared" si="147"/>
        <v>104</v>
      </c>
      <c r="M329" s="160">
        <f t="shared" si="147"/>
        <v>104</v>
      </c>
      <c r="N329" s="160">
        <f t="shared" si="147"/>
        <v>0</v>
      </c>
      <c r="O329" s="160">
        <f t="shared" si="147"/>
        <v>0</v>
      </c>
      <c r="P329" s="160">
        <f t="shared" si="147"/>
        <v>0</v>
      </c>
      <c r="Q329" s="160">
        <f t="shared" si="147"/>
        <v>104</v>
      </c>
      <c r="R329" s="152">
        <f t="shared" si="146"/>
        <v>100</v>
      </c>
    </row>
    <row r="330" spans="1:18" ht="38.25">
      <c r="A330" s="175"/>
      <c r="B330" s="138" t="s">
        <v>689</v>
      </c>
      <c r="C330" s="137" t="s">
        <v>173</v>
      </c>
      <c r="D330" s="168" t="s">
        <v>409</v>
      </c>
      <c r="E330" s="168" t="s">
        <v>690</v>
      </c>
      <c r="F330" s="168"/>
      <c r="G330" s="160">
        <f>G331</f>
        <v>104</v>
      </c>
      <c r="H330" s="160">
        <f>H331</f>
        <v>104</v>
      </c>
      <c r="I330" s="160">
        <f t="shared" si="147"/>
        <v>0</v>
      </c>
      <c r="J330" s="160">
        <f t="shared" si="147"/>
        <v>0</v>
      </c>
      <c r="K330" s="160">
        <f t="shared" si="147"/>
        <v>0</v>
      </c>
      <c r="L330" s="160">
        <f t="shared" si="147"/>
        <v>104</v>
      </c>
      <c r="M330" s="160">
        <f t="shared" si="147"/>
        <v>104</v>
      </c>
      <c r="N330" s="160">
        <f t="shared" si="147"/>
        <v>0</v>
      </c>
      <c r="O330" s="160">
        <f t="shared" si="147"/>
        <v>0</v>
      </c>
      <c r="P330" s="160">
        <f t="shared" si="147"/>
        <v>0</v>
      </c>
      <c r="Q330" s="160">
        <f t="shared" si="147"/>
        <v>104</v>
      </c>
      <c r="R330" s="152">
        <f t="shared" si="146"/>
        <v>100</v>
      </c>
    </row>
    <row r="331" spans="1:18" ht="14.25">
      <c r="A331" s="175"/>
      <c r="B331" s="138" t="s">
        <v>478</v>
      </c>
      <c r="C331" s="174" t="s">
        <v>173</v>
      </c>
      <c r="D331" s="174" t="s">
        <v>409</v>
      </c>
      <c r="E331" s="168" t="s">
        <v>690</v>
      </c>
      <c r="F331" s="174" t="s">
        <v>479</v>
      </c>
      <c r="G331" s="160">
        <v>104</v>
      </c>
      <c r="H331" s="160">
        <f>I331+L331</f>
        <v>104</v>
      </c>
      <c r="I331" s="159">
        <f>SUM(J331:K331)</f>
        <v>0</v>
      </c>
      <c r="J331" s="160"/>
      <c r="K331" s="159"/>
      <c r="L331" s="160">
        <v>104</v>
      </c>
      <c r="M331" s="160">
        <f>N331+Q331</f>
        <v>104</v>
      </c>
      <c r="N331" s="159">
        <f>SUM(O331:P331)</f>
        <v>0</v>
      </c>
      <c r="O331" s="160"/>
      <c r="P331" s="159"/>
      <c r="Q331" s="160">
        <v>104</v>
      </c>
      <c r="R331" s="152">
        <f t="shared" si="146"/>
        <v>100</v>
      </c>
    </row>
    <row r="332" spans="1:18" ht="25.5">
      <c r="A332" s="175"/>
      <c r="B332" s="195" t="s">
        <v>676</v>
      </c>
      <c r="C332" s="174" t="s">
        <v>173</v>
      </c>
      <c r="D332" s="174" t="s">
        <v>409</v>
      </c>
      <c r="E332" s="168" t="s">
        <v>677</v>
      </c>
      <c r="F332" s="174"/>
      <c r="G332" s="160">
        <f>G333</f>
        <v>371</v>
      </c>
      <c r="H332" s="160">
        <f>H333</f>
        <v>371</v>
      </c>
      <c r="I332" s="160">
        <f aca="true" t="shared" si="148" ref="I332:Q333">I333</f>
        <v>0</v>
      </c>
      <c r="J332" s="160">
        <f t="shared" si="148"/>
        <v>0</v>
      </c>
      <c r="K332" s="160">
        <f t="shared" si="148"/>
        <v>0</v>
      </c>
      <c r="L332" s="160">
        <f t="shared" si="148"/>
        <v>371</v>
      </c>
      <c r="M332" s="160">
        <f t="shared" si="148"/>
        <v>267</v>
      </c>
      <c r="N332" s="160">
        <f t="shared" si="148"/>
        <v>0</v>
      </c>
      <c r="O332" s="160">
        <f t="shared" si="148"/>
        <v>0</v>
      </c>
      <c r="P332" s="160">
        <f t="shared" si="148"/>
        <v>0</v>
      </c>
      <c r="Q332" s="160">
        <f t="shared" si="148"/>
        <v>267</v>
      </c>
      <c r="R332" s="152">
        <f t="shared" si="146"/>
        <v>71.96765498652292</v>
      </c>
    </row>
    <row r="333" spans="1:18" ht="14.25">
      <c r="A333" s="175"/>
      <c r="B333" s="71" t="s">
        <v>678</v>
      </c>
      <c r="C333" s="174" t="s">
        <v>173</v>
      </c>
      <c r="D333" s="174" t="s">
        <v>409</v>
      </c>
      <c r="E333" s="168" t="s">
        <v>679</v>
      </c>
      <c r="F333" s="174"/>
      <c r="G333" s="160">
        <f>G334</f>
        <v>371</v>
      </c>
      <c r="H333" s="160">
        <f>H334</f>
        <v>371</v>
      </c>
      <c r="I333" s="160">
        <f t="shared" si="148"/>
        <v>0</v>
      </c>
      <c r="J333" s="160">
        <f t="shared" si="148"/>
        <v>0</v>
      </c>
      <c r="K333" s="160">
        <f t="shared" si="148"/>
        <v>0</v>
      </c>
      <c r="L333" s="160">
        <f t="shared" si="148"/>
        <v>371</v>
      </c>
      <c r="M333" s="160">
        <f t="shared" si="148"/>
        <v>267</v>
      </c>
      <c r="N333" s="160">
        <f t="shared" si="148"/>
        <v>0</v>
      </c>
      <c r="O333" s="160">
        <f t="shared" si="148"/>
        <v>0</v>
      </c>
      <c r="P333" s="160">
        <f t="shared" si="148"/>
        <v>0</v>
      </c>
      <c r="Q333" s="160">
        <f t="shared" si="148"/>
        <v>267</v>
      </c>
      <c r="R333" s="152">
        <f t="shared" si="146"/>
        <v>71.96765498652292</v>
      </c>
    </row>
    <row r="334" spans="1:18" ht="14.25">
      <c r="A334" s="175"/>
      <c r="B334" s="138" t="s">
        <v>478</v>
      </c>
      <c r="C334" s="174" t="s">
        <v>173</v>
      </c>
      <c r="D334" s="174" t="s">
        <v>409</v>
      </c>
      <c r="E334" s="168" t="s">
        <v>679</v>
      </c>
      <c r="F334" s="174" t="s">
        <v>479</v>
      </c>
      <c r="G334" s="160">
        <v>371</v>
      </c>
      <c r="H334" s="160">
        <f>I334+L334</f>
        <v>371</v>
      </c>
      <c r="I334" s="159">
        <f>SUM(J334:K334)</f>
        <v>0</v>
      </c>
      <c r="J334" s="160"/>
      <c r="K334" s="159"/>
      <c r="L334" s="160">
        <v>371</v>
      </c>
      <c r="M334" s="160">
        <f>N334+Q334</f>
        <v>267</v>
      </c>
      <c r="N334" s="159">
        <f>SUM(O334:P334)</f>
        <v>0</v>
      </c>
      <c r="O334" s="160"/>
      <c r="P334" s="159"/>
      <c r="Q334" s="160">
        <v>267</v>
      </c>
      <c r="R334" s="152">
        <f t="shared" si="146"/>
        <v>71.96765498652292</v>
      </c>
    </row>
    <row r="335" spans="1:18" ht="14.25">
      <c r="A335" s="175"/>
      <c r="B335" s="195" t="s">
        <v>285</v>
      </c>
      <c r="C335" s="174" t="s">
        <v>173</v>
      </c>
      <c r="D335" s="174" t="s">
        <v>409</v>
      </c>
      <c r="E335" s="168" t="s">
        <v>574</v>
      </c>
      <c r="F335" s="174"/>
      <c r="G335" s="160">
        <f>G336+G338</f>
        <v>17671.3</v>
      </c>
      <c r="H335" s="160">
        <f>H336+H338</f>
        <v>17671.3</v>
      </c>
      <c r="I335" s="160">
        <f aca="true" t="shared" si="149" ref="I335:Q335">I336+I338</f>
        <v>0</v>
      </c>
      <c r="J335" s="160">
        <f t="shared" si="149"/>
        <v>0</v>
      </c>
      <c r="K335" s="160">
        <f t="shared" si="149"/>
        <v>0</v>
      </c>
      <c r="L335" s="160">
        <f t="shared" si="149"/>
        <v>17671.3</v>
      </c>
      <c r="M335" s="160">
        <f t="shared" si="149"/>
        <v>15131</v>
      </c>
      <c r="N335" s="160">
        <f t="shared" si="149"/>
        <v>0</v>
      </c>
      <c r="O335" s="160">
        <f t="shared" si="149"/>
        <v>0</v>
      </c>
      <c r="P335" s="160">
        <f t="shared" si="149"/>
        <v>0</v>
      </c>
      <c r="Q335" s="160">
        <f t="shared" si="149"/>
        <v>15131</v>
      </c>
      <c r="R335" s="152">
        <f t="shared" si="146"/>
        <v>85.62471351853004</v>
      </c>
    </row>
    <row r="336" spans="1:18" ht="63.75">
      <c r="A336" s="175"/>
      <c r="B336" s="195" t="s">
        <v>691</v>
      </c>
      <c r="C336" s="174" t="s">
        <v>173</v>
      </c>
      <c r="D336" s="174" t="s">
        <v>409</v>
      </c>
      <c r="E336" s="168" t="s">
        <v>692</v>
      </c>
      <c r="F336" s="174"/>
      <c r="G336" s="166">
        <f>G337</f>
        <v>3214.3</v>
      </c>
      <c r="H336" s="166">
        <f>H337</f>
        <v>3214.3</v>
      </c>
      <c r="I336" s="160">
        <f aca="true" t="shared" si="150" ref="I336:Q336">I337</f>
        <v>0</v>
      </c>
      <c r="J336" s="160">
        <f t="shared" si="150"/>
        <v>0</v>
      </c>
      <c r="K336" s="160">
        <f t="shared" si="150"/>
        <v>0</v>
      </c>
      <c r="L336" s="166">
        <f t="shared" si="150"/>
        <v>3214.3</v>
      </c>
      <c r="M336" s="160">
        <f t="shared" si="150"/>
        <v>3005</v>
      </c>
      <c r="N336" s="160">
        <f t="shared" si="150"/>
        <v>0</v>
      </c>
      <c r="O336" s="160">
        <f t="shared" si="150"/>
        <v>0</v>
      </c>
      <c r="P336" s="160">
        <f t="shared" si="150"/>
        <v>0</v>
      </c>
      <c r="Q336" s="160">
        <f t="shared" si="150"/>
        <v>3005</v>
      </c>
      <c r="R336" s="152">
        <f t="shared" si="146"/>
        <v>93.48847338456274</v>
      </c>
    </row>
    <row r="337" spans="1:18" ht="14.25">
      <c r="A337" s="175"/>
      <c r="B337" s="138" t="s">
        <v>478</v>
      </c>
      <c r="C337" s="174" t="s">
        <v>173</v>
      </c>
      <c r="D337" s="174" t="s">
        <v>409</v>
      </c>
      <c r="E337" s="168" t="s">
        <v>692</v>
      </c>
      <c r="F337" s="174" t="s">
        <v>479</v>
      </c>
      <c r="G337" s="166">
        <v>3214.3</v>
      </c>
      <c r="H337" s="166">
        <f>I337+L337</f>
        <v>3214.3</v>
      </c>
      <c r="I337" s="159">
        <f>SUM(J337:K337)</f>
        <v>0</v>
      </c>
      <c r="J337" s="160"/>
      <c r="K337" s="159"/>
      <c r="L337" s="166">
        <v>3214.3</v>
      </c>
      <c r="M337" s="160">
        <f>N337+Q337</f>
        <v>3005</v>
      </c>
      <c r="N337" s="159">
        <f>SUM(O337:P337)</f>
        <v>0</v>
      </c>
      <c r="O337" s="160"/>
      <c r="P337" s="159"/>
      <c r="Q337" s="160">
        <v>3005</v>
      </c>
      <c r="R337" s="152">
        <f t="shared" si="146"/>
        <v>93.48847338456274</v>
      </c>
    </row>
    <row r="338" spans="1:18" ht="25.5">
      <c r="A338" s="175"/>
      <c r="B338" s="195" t="s">
        <v>693</v>
      </c>
      <c r="C338" s="174" t="s">
        <v>173</v>
      </c>
      <c r="D338" s="174" t="s">
        <v>409</v>
      </c>
      <c r="E338" s="168" t="s">
        <v>694</v>
      </c>
      <c r="F338" s="174"/>
      <c r="G338" s="160">
        <f aca="true" t="shared" si="151" ref="G338:Q338">G339+G342</f>
        <v>14457</v>
      </c>
      <c r="H338" s="160">
        <f t="shared" si="151"/>
        <v>14457</v>
      </c>
      <c r="I338" s="160">
        <f t="shared" si="151"/>
        <v>0</v>
      </c>
      <c r="J338" s="160">
        <f t="shared" si="151"/>
        <v>0</v>
      </c>
      <c r="K338" s="160">
        <f t="shared" si="151"/>
        <v>0</v>
      </c>
      <c r="L338" s="160">
        <f t="shared" si="151"/>
        <v>14457</v>
      </c>
      <c r="M338" s="160">
        <f t="shared" si="151"/>
        <v>12126</v>
      </c>
      <c r="N338" s="160">
        <f t="shared" si="151"/>
        <v>0</v>
      </c>
      <c r="O338" s="160">
        <f t="shared" si="151"/>
        <v>0</v>
      </c>
      <c r="P338" s="160">
        <f t="shared" si="151"/>
        <v>0</v>
      </c>
      <c r="Q338" s="160">
        <f t="shared" si="151"/>
        <v>12126</v>
      </c>
      <c r="R338" s="152">
        <f t="shared" si="146"/>
        <v>83.8763228885661</v>
      </c>
    </row>
    <row r="339" spans="1:18" ht="14.25">
      <c r="A339" s="175"/>
      <c r="B339" s="195" t="s">
        <v>695</v>
      </c>
      <c r="C339" s="174" t="s">
        <v>173</v>
      </c>
      <c r="D339" s="174" t="s">
        <v>409</v>
      </c>
      <c r="E339" s="168" t="s">
        <v>696</v>
      </c>
      <c r="F339" s="174"/>
      <c r="G339" s="160">
        <f>G340</f>
        <v>6932</v>
      </c>
      <c r="H339" s="160">
        <f>H340</f>
        <v>6932</v>
      </c>
      <c r="I339" s="160">
        <f aca="true" t="shared" si="152" ref="I339:Q339">I340</f>
        <v>0</v>
      </c>
      <c r="J339" s="160">
        <f t="shared" si="152"/>
        <v>0</v>
      </c>
      <c r="K339" s="160">
        <f t="shared" si="152"/>
        <v>0</v>
      </c>
      <c r="L339" s="160">
        <f t="shared" si="152"/>
        <v>6932</v>
      </c>
      <c r="M339" s="160">
        <f t="shared" si="152"/>
        <v>5314</v>
      </c>
      <c r="N339" s="160">
        <f t="shared" si="152"/>
        <v>0</v>
      </c>
      <c r="O339" s="160">
        <f t="shared" si="152"/>
        <v>0</v>
      </c>
      <c r="P339" s="160">
        <f t="shared" si="152"/>
        <v>0</v>
      </c>
      <c r="Q339" s="160">
        <f t="shared" si="152"/>
        <v>5314</v>
      </c>
      <c r="R339" s="152">
        <f t="shared" si="146"/>
        <v>76.65897287939988</v>
      </c>
    </row>
    <row r="340" spans="1:18" ht="25.5">
      <c r="A340" s="175"/>
      <c r="B340" s="195" t="s">
        <v>697</v>
      </c>
      <c r="C340" s="174" t="s">
        <v>173</v>
      </c>
      <c r="D340" s="174" t="s">
        <v>409</v>
      </c>
      <c r="E340" s="168" t="s">
        <v>698</v>
      </c>
      <c r="F340" s="174"/>
      <c r="G340" s="160">
        <f aca="true" t="shared" si="153" ref="G340:Q340">SUM(G341)</f>
        <v>6932</v>
      </c>
      <c r="H340" s="160">
        <f t="shared" si="153"/>
        <v>6932</v>
      </c>
      <c r="I340" s="160">
        <f t="shared" si="153"/>
        <v>0</v>
      </c>
      <c r="J340" s="160">
        <f t="shared" si="153"/>
        <v>0</v>
      </c>
      <c r="K340" s="160">
        <f t="shared" si="153"/>
        <v>0</v>
      </c>
      <c r="L340" s="160">
        <f t="shared" si="153"/>
        <v>6932</v>
      </c>
      <c r="M340" s="160">
        <f t="shared" si="153"/>
        <v>5314</v>
      </c>
      <c r="N340" s="160">
        <f t="shared" si="153"/>
        <v>0</v>
      </c>
      <c r="O340" s="160">
        <f t="shared" si="153"/>
        <v>0</v>
      </c>
      <c r="P340" s="160">
        <f t="shared" si="153"/>
        <v>0</v>
      </c>
      <c r="Q340" s="160">
        <f t="shared" si="153"/>
        <v>5314</v>
      </c>
      <c r="R340" s="152">
        <f t="shared" si="146"/>
        <v>76.65897287939988</v>
      </c>
    </row>
    <row r="341" spans="1:18" ht="14.25">
      <c r="A341" s="175"/>
      <c r="B341" s="138" t="s">
        <v>478</v>
      </c>
      <c r="C341" s="174" t="s">
        <v>173</v>
      </c>
      <c r="D341" s="174" t="s">
        <v>409</v>
      </c>
      <c r="E341" s="168" t="s">
        <v>698</v>
      </c>
      <c r="F341" s="174" t="s">
        <v>479</v>
      </c>
      <c r="G341" s="160">
        <v>6932</v>
      </c>
      <c r="H341" s="160">
        <f>I341+L341</f>
        <v>6932</v>
      </c>
      <c r="I341" s="159">
        <f>SUM(J341:K341)</f>
        <v>0</v>
      </c>
      <c r="J341" s="159"/>
      <c r="K341" s="159"/>
      <c r="L341" s="159">
        <v>6932</v>
      </c>
      <c r="M341" s="160">
        <f>N341+Q341</f>
        <v>5314</v>
      </c>
      <c r="N341" s="159">
        <f>SUM(O341:P341)</f>
        <v>0</v>
      </c>
      <c r="O341" s="159"/>
      <c r="P341" s="159"/>
      <c r="Q341" s="159">
        <v>5314</v>
      </c>
      <c r="R341" s="152">
        <f t="shared" si="146"/>
        <v>76.65897287939988</v>
      </c>
    </row>
    <row r="342" spans="1:18" ht="25.5">
      <c r="A342" s="175"/>
      <c r="B342" s="162" t="s">
        <v>719</v>
      </c>
      <c r="C342" s="174" t="s">
        <v>173</v>
      </c>
      <c r="D342" s="174" t="s">
        <v>409</v>
      </c>
      <c r="E342" s="168" t="s">
        <v>708</v>
      </c>
      <c r="F342" s="174"/>
      <c r="G342" s="160">
        <f aca="true" t="shared" si="154" ref="G342:Q342">G343</f>
        <v>7525</v>
      </c>
      <c r="H342" s="160">
        <f t="shared" si="154"/>
        <v>7525</v>
      </c>
      <c r="I342" s="160">
        <f t="shared" si="154"/>
        <v>0</v>
      </c>
      <c r="J342" s="160">
        <f t="shared" si="154"/>
        <v>0</v>
      </c>
      <c r="K342" s="160">
        <f t="shared" si="154"/>
        <v>0</v>
      </c>
      <c r="L342" s="160">
        <f t="shared" si="154"/>
        <v>7525</v>
      </c>
      <c r="M342" s="160">
        <f t="shared" si="154"/>
        <v>6812</v>
      </c>
      <c r="N342" s="160">
        <f t="shared" si="154"/>
        <v>0</v>
      </c>
      <c r="O342" s="160">
        <f t="shared" si="154"/>
        <v>0</v>
      </c>
      <c r="P342" s="160">
        <f t="shared" si="154"/>
        <v>0</v>
      </c>
      <c r="Q342" s="160">
        <f t="shared" si="154"/>
        <v>6812</v>
      </c>
      <c r="R342" s="152">
        <f t="shared" si="146"/>
        <v>90.52491694352159</v>
      </c>
    </row>
    <row r="343" spans="1:18" ht="14.25">
      <c r="A343" s="175"/>
      <c r="B343" s="138" t="s">
        <v>478</v>
      </c>
      <c r="C343" s="174" t="s">
        <v>173</v>
      </c>
      <c r="D343" s="174" t="s">
        <v>409</v>
      </c>
      <c r="E343" s="168" t="s">
        <v>708</v>
      </c>
      <c r="F343" s="174" t="s">
        <v>479</v>
      </c>
      <c r="G343" s="160">
        <v>7525</v>
      </c>
      <c r="H343" s="160">
        <f>I343+L343</f>
        <v>7525</v>
      </c>
      <c r="I343" s="159">
        <f>SUM(J343:K343)</f>
        <v>0</v>
      </c>
      <c r="J343" s="159"/>
      <c r="K343" s="159"/>
      <c r="L343" s="159">
        <v>7525</v>
      </c>
      <c r="M343" s="160">
        <f>N343+Q343</f>
        <v>6812</v>
      </c>
      <c r="N343" s="159">
        <f>SUM(O343:P343)</f>
        <v>0</v>
      </c>
      <c r="O343" s="159"/>
      <c r="P343" s="159"/>
      <c r="Q343" s="159">
        <v>6812</v>
      </c>
      <c r="R343" s="152">
        <f t="shared" si="146"/>
        <v>90.52491694352159</v>
      </c>
    </row>
    <row r="344" spans="1:18" ht="14.25">
      <c r="A344" s="175"/>
      <c r="B344" s="154" t="s">
        <v>699</v>
      </c>
      <c r="C344" s="170" t="s">
        <v>173</v>
      </c>
      <c r="D344" s="171" t="s">
        <v>415</v>
      </c>
      <c r="E344" s="171"/>
      <c r="F344" s="171"/>
      <c r="G344" s="172">
        <f>G345</f>
        <v>7880</v>
      </c>
      <c r="H344" s="172">
        <f>H345</f>
        <v>7880</v>
      </c>
      <c r="I344" s="172">
        <f aca="true" t="shared" si="155" ref="I344:Q345">I345</f>
        <v>6046</v>
      </c>
      <c r="J344" s="172">
        <f t="shared" si="155"/>
        <v>6046</v>
      </c>
      <c r="K344" s="172">
        <f t="shared" si="155"/>
        <v>0</v>
      </c>
      <c r="L344" s="172">
        <f t="shared" si="155"/>
        <v>1834</v>
      </c>
      <c r="M344" s="172">
        <f t="shared" si="155"/>
        <v>7563</v>
      </c>
      <c r="N344" s="172">
        <f t="shared" si="155"/>
        <v>6006</v>
      </c>
      <c r="O344" s="172">
        <f t="shared" si="155"/>
        <v>6006</v>
      </c>
      <c r="P344" s="172">
        <f t="shared" si="155"/>
        <v>0</v>
      </c>
      <c r="Q344" s="172">
        <f t="shared" si="155"/>
        <v>1557</v>
      </c>
      <c r="R344" s="152">
        <f t="shared" si="146"/>
        <v>95.9771573604061</v>
      </c>
    </row>
    <row r="345" spans="1:18" ht="38.25">
      <c r="A345" s="175"/>
      <c r="B345" s="138" t="s">
        <v>416</v>
      </c>
      <c r="C345" s="137" t="s">
        <v>173</v>
      </c>
      <c r="D345" s="168" t="s">
        <v>415</v>
      </c>
      <c r="E345" s="168" t="s">
        <v>394</v>
      </c>
      <c r="F345" s="168"/>
      <c r="G345" s="160">
        <f>G346</f>
        <v>7880</v>
      </c>
      <c r="H345" s="160">
        <f>H346</f>
        <v>7880</v>
      </c>
      <c r="I345" s="160">
        <f t="shared" si="155"/>
        <v>6046</v>
      </c>
      <c r="J345" s="160">
        <f t="shared" si="155"/>
        <v>6046</v>
      </c>
      <c r="K345" s="160">
        <f t="shared" si="155"/>
        <v>0</v>
      </c>
      <c r="L345" s="160">
        <f t="shared" si="155"/>
        <v>1834</v>
      </c>
      <c r="M345" s="160">
        <f t="shared" si="155"/>
        <v>7563</v>
      </c>
      <c r="N345" s="160">
        <f t="shared" si="155"/>
        <v>6006</v>
      </c>
      <c r="O345" s="160">
        <f t="shared" si="155"/>
        <v>6006</v>
      </c>
      <c r="P345" s="160">
        <f t="shared" si="155"/>
        <v>0</v>
      </c>
      <c r="Q345" s="160">
        <f t="shared" si="155"/>
        <v>1557</v>
      </c>
      <c r="R345" s="152">
        <f t="shared" si="146"/>
        <v>95.9771573604061</v>
      </c>
    </row>
    <row r="346" spans="1:18" ht="14.25">
      <c r="A346" s="175"/>
      <c r="B346" s="138" t="s">
        <v>402</v>
      </c>
      <c r="C346" s="137" t="s">
        <v>173</v>
      </c>
      <c r="D346" s="168" t="s">
        <v>415</v>
      </c>
      <c r="E346" s="168" t="s">
        <v>403</v>
      </c>
      <c r="F346" s="168"/>
      <c r="G346" s="160">
        <f>SUM(G347)</f>
        <v>7880</v>
      </c>
      <c r="H346" s="160">
        <f>SUM(H347)</f>
        <v>7880</v>
      </c>
      <c r="I346" s="160">
        <f aca="true" t="shared" si="156" ref="I346:Q346">SUM(I347)</f>
        <v>6046</v>
      </c>
      <c r="J346" s="160">
        <f t="shared" si="156"/>
        <v>6046</v>
      </c>
      <c r="K346" s="160">
        <f t="shared" si="156"/>
        <v>0</v>
      </c>
      <c r="L346" s="160">
        <f t="shared" si="156"/>
        <v>1834</v>
      </c>
      <c r="M346" s="160">
        <f t="shared" si="156"/>
        <v>7563</v>
      </c>
      <c r="N346" s="160">
        <f t="shared" si="156"/>
        <v>6006</v>
      </c>
      <c r="O346" s="160">
        <f t="shared" si="156"/>
        <v>6006</v>
      </c>
      <c r="P346" s="160">
        <f t="shared" si="156"/>
        <v>0</v>
      </c>
      <c r="Q346" s="160">
        <f t="shared" si="156"/>
        <v>1557</v>
      </c>
      <c r="R346" s="152">
        <f t="shared" si="146"/>
        <v>95.9771573604061</v>
      </c>
    </row>
    <row r="347" spans="1:18" ht="14.25">
      <c r="A347" s="175"/>
      <c r="B347" s="138" t="s">
        <v>397</v>
      </c>
      <c r="C347" s="137" t="s">
        <v>173</v>
      </c>
      <c r="D347" s="168" t="s">
        <v>415</v>
      </c>
      <c r="E347" s="168" t="s">
        <v>403</v>
      </c>
      <c r="F347" s="168" t="s">
        <v>398</v>
      </c>
      <c r="G347" s="160">
        <v>7880</v>
      </c>
      <c r="H347" s="160">
        <f>I347+L347</f>
        <v>7880</v>
      </c>
      <c r="I347" s="159">
        <f>SUM(J347:K347)</f>
        <v>6046</v>
      </c>
      <c r="J347" s="159">
        <v>6046</v>
      </c>
      <c r="K347" s="159"/>
      <c r="L347" s="159">
        <v>1834</v>
      </c>
      <c r="M347" s="160">
        <f>N347+Q347</f>
        <v>7563</v>
      </c>
      <c r="N347" s="159">
        <f>SUM(O347:P347)</f>
        <v>6006</v>
      </c>
      <c r="O347" s="159">
        <v>6006</v>
      </c>
      <c r="P347" s="159"/>
      <c r="Q347" s="159">
        <v>1557</v>
      </c>
      <c r="R347" s="152">
        <f t="shared" si="146"/>
        <v>95.9771573604061</v>
      </c>
    </row>
    <row r="348" spans="1:18" ht="15.75">
      <c r="A348" s="196"/>
      <c r="B348" s="197" t="s">
        <v>700</v>
      </c>
      <c r="C348" s="198"/>
      <c r="D348" s="199"/>
      <c r="E348" s="199"/>
      <c r="F348" s="192"/>
      <c r="G348" s="200">
        <f aca="true" t="shared" si="157" ref="G348:Q348">G13+G70+G94+G116+G171+G225+G254+G305+G65</f>
        <v>1695150.1</v>
      </c>
      <c r="H348" s="200">
        <f t="shared" si="157"/>
        <v>1695150.2</v>
      </c>
      <c r="I348" s="201">
        <f t="shared" si="157"/>
        <v>1214091.4</v>
      </c>
      <c r="J348" s="200">
        <f t="shared" si="157"/>
        <v>1147676.7</v>
      </c>
      <c r="K348" s="201">
        <f t="shared" si="157"/>
        <v>66414.7</v>
      </c>
      <c r="L348" s="200">
        <f t="shared" si="157"/>
        <v>481058.80000000005</v>
      </c>
      <c r="M348" s="201">
        <f t="shared" si="157"/>
        <v>1529789</v>
      </c>
      <c r="N348" s="201">
        <f t="shared" si="157"/>
        <v>1103116</v>
      </c>
      <c r="O348" s="201">
        <f t="shared" si="157"/>
        <v>1040438</v>
      </c>
      <c r="P348" s="201">
        <f t="shared" si="157"/>
        <v>62678</v>
      </c>
      <c r="Q348" s="201">
        <f t="shared" si="157"/>
        <v>426673</v>
      </c>
      <c r="R348" s="152">
        <f t="shared" si="146"/>
        <v>90.24504141284943</v>
      </c>
    </row>
  </sheetData>
  <sheetProtection/>
  <mergeCells count="19">
    <mergeCell ref="R9:R10"/>
    <mergeCell ref="G8:L8"/>
    <mergeCell ref="H9:H10"/>
    <mergeCell ref="I9:I10"/>
    <mergeCell ref="J9:K9"/>
    <mergeCell ref="L9:L10"/>
    <mergeCell ref="M9:M10"/>
    <mergeCell ref="N9:N10"/>
    <mergeCell ref="Q9:Q10"/>
    <mergeCell ref="B5:N5"/>
    <mergeCell ref="M8:Q8"/>
    <mergeCell ref="A9:A10"/>
    <mergeCell ref="B9:B10"/>
    <mergeCell ref="C9:C10"/>
    <mergeCell ref="D9:D10"/>
    <mergeCell ref="E9:E10"/>
    <mergeCell ref="F9:F10"/>
    <mergeCell ref="G9:G10"/>
    <mergeCell ref="O9:P9"/>
  </mergeCells>
  <printOptions/>
  <pageMargins left="0.5118110236220472" right="0.5118110236220472" top="0.7480314960629921" bottom="0.35433070866141736" header="0.31496062992125984" footer="0.31496062992125984"/>
  <pageSetup fitToHeight="15"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G944"/>
  <sheetViews>
    <sheetView zoomScalePageLayoutView="0" workbookViewId="0" topLeftCell="A1">
      <selection activeCell="D3" sqref="D3"/>
    </sheetView>
  </sheetViews>
  <sheetFormatPr defaultColWidth="36.421875" defaultRowHeight="15"/>
  <cols>
    <col min="1" max="1" width="28.57421875" style="0" customWidth="1"/>
    <col min="2" max="2" width="40.140625" style="0" customWidth="1"/>
    <col min="3" max="3" width="15.8515625" style="0" customWidth="1"/>
    <col min="4" max="4" width="16.8515625" style="0" customWidth="1"/>
  </cols>
  <sheetData>
    <row r="1" ht="14.25">
      <c r="D1" s="34" t="s">
        <v>720</v>
      </c>
    </row>
    <row r="2" ht="14.25">
      <c r="D2" s="123" t="s">
        <v>798</v>
      </c>
    </row>
    <row r="3" ht="14.25">
      <c r="D3" s="124" t="s">
        <v>174</v>
      </c>
    </row>
    <row r="4" spans="2:111" ht="14.25">
      <c r="B4" s="1"/>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row>
    <row r="5" spans="1:111" ht="33" customHeight="1">
      <c r="A5" s="244" t="s">
        <v>771</v>
      </c>
      <c r="B5" s="244"/>
      <c r="C5" s="244"/>
      <c r="D5" s="244"/>
      <c r="E5" s="208"/>
      <c r="F5" s="208"/>
      <c r="G5" s="208"/>
      <c r="H5" s="208"/>
      <c r="I5" s="208"/>
      <c r="J5" s="208"/>
      <c r="K5" s="208"/>
      <c r="L5" s="208"/>
      <c r="M5" s="208"/>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5:111" ht="14.2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30" customHeight="1">
      <c r="A7" s="211" t="s">
        <v>770</v>
      </c>
      <c r="B7" s="210" t="s">
        <v>800</v>
      </c>
      <c r="C7" s="175" t="s">
        <v>167</v>
      </c>
      <c r="D7" s="157" t="s">
        <v>721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05" t="s">
        <v>166</v>
      </c>
      <c r="B8" s="204">
        <v>2</v>
      </c>
      <c r="C8" s="31">
        <v>3</v>
      </c>
      <c r="D8" s="31">
        <v>4</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24" customHeight="1">
      <c r="A9" s="226" t="s">
        <v>722</v>
      </c>
      <c r="B9" s="227"/>
      <c r="C9" s="221">
        <f>C10+C24</f>
        <v>147668</v>
      </c>
      <c r="D9" s="221">
        <f>D10+D24</f>
        <v>36618</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22.5">
      <c r="A10" s="16" t="s">
        <v>724</v>
      </c>
      <c r="B10" s="213" t="s">
        <v>723</v>
      </c>
      <c r="C10" s="216">
        <f>C11+C16+C19</f>
        <v>31705</v>
      </c>
      <c r="D10" s="216">
        <f>D11+D16+D19</f>
        <v>-1839</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726</v>
      </c>
      <c r="B11" s="213" t="s">
        <v>725</v>
      </c>
      <c r="C11" s="215">
        <f>C12+C14</f>
        <v>43705</v>
      </c>
      <c r="D11" s="215">
        <f>D12+D14</f>
        <v>10000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728</v>
      </c>
      <c r="B12" s="213" t="s">
        <v>727</v>
      </c>
      <c r="C12" s="215">
        <f>C13</f>
        <v>43705</v>
      </c>
      <c r="D12" s="215">
        <f>D13</f>
        <v>25000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33.75">
      <c r="A13" s="16" t="s">
        <v>730</v>
      </c>
      <c r="B13" s="213" t="s">
        <v>729</v>
      </c>
      <c r="C13" s="215">
        <v>43705</v>
      </c>
      <c r="D13" s="216">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22.5">
      <c r="A14" s="16" t="s">
        <v>732</v>
      </c>
      <c r="B14" s="213" t="s">
        <v>731</v>
      </c>
      <c r="C14" s="17"/>
      <c r="D14" s="216">
        <f>D15</f>
        <v>-15000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734</v>
      </c>
      <c r="B15" s="213" t="s">
        <v>733</v>
      </c>
      <c r="C15" s="17"/>
      <c r="D15" s="216">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736</v>
      </c>
      <c r="B16" s="213" t="s">
        <v>735</v>
      </c>
      <c r="C16" s="215">
        <f>C17</f>
        <v>-12000</v>
      </c>
      <c r="D16" s="215">
        <f>D17</f>
        <v>-12000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33.75">
      <c r="A17" s="16" t="s">
        <v>738</v>
      </c>
      <c r="B17" s="213" t="s">
        <v>737</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740</v>
      </c>
      <c r="B18" s="213" t="s">
        <v>739</v>
      </c>
      <c r="C18" s="215">
        <v>-12000</v>
      </c>
      <c r="D18" s="216">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22.5">
      <c r="A19" s="16" t="s">
        <v>742</v>
      </c>
      <c r="B19" s="213" t="s">
        <v>741</v>
      </c>
      <c r="C19" s="17"/>
      <c r="D19" s="216">
        <f>D20</f>
        <v>161</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744</v>
      </c>
      <c r="B20" s="213" t="s">
        <v>743</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746</v>
      </c>
      <c r="B21" s="213" t="s">
        <v>745</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748</v>
      </c>
      <c r="B22" s="213" t="s">
        <v>747</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33.75">
      <c r="A23" s="16" t="s">
        <v>750</v>
      </c>
      <c r="B23" s="213" t="s">
        <v>749</v>
      </c>
      <c r="C23" s="17"/>
      <c r="D23" s="216">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22.5">
      <c r="A24" s="16" t="s">
        <v>752</v>
      </c>
      <c r="B24" s="213" t="s">
        <v>751</v>
      </c>
      <c r="C24" s="215">
        <f>C25+C29</f>
        <v>115963</v>
      </c>
      <c r="D24" s="215">
        <f>D25+D29</f>
        <v>38457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14.25">
      <c r="A25" s="16" t="s">
        <v>754</v>
      </c>
      <c r="B25" s="213" t="s">
        <v>753</v>
      </c>
      <c r="C25" s="17"/>
      <c r="D25" s="216">
        <f>D26</f>
        <v>-1589614</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756</v>
      </c>
      <c r="B26" s="213" t="s">
        <v>755</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22.5">
      <c r="A27" s="16" t="s">
        <v>758</v>
      </c>
      <c r="B27" s="213" t="s">
        <v>757</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760</v>
      </c>
      <c r="B28" s="213" t="s">
        <v>759</v>
      </c>
      <c r="C28" s="17"/>
      <c r="D28" s="216">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14.25">
      <c r="A29" s="16" t="s">
        <v>762</v>
      </c>
      <c r="B29" s="213" t="s">
        <v>761</v>
      </c>
      <c r="C29" s="215">
        <f aca="true" t="shared" si="0" ref="C29:D31">C30</f>
        <v>115963</v>
      </c>
      <c r="D29" s="215">
        <f t="shared" si="0"/>
        <v>1628071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764</v>
      </c>
      <c r="B30" s="213" t="s">
        <v>763</v>
      </c>
      <c r="C30" s="215">
        <f t="shared" si="0"/>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22.5">
      <c r="A31" s="16" t="s">
        <v>766</v>
      </c>
      <c r="B31" s="213" t="s">
        <v>765</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768</v>
      </c>
      <c r="B32" s="213" t="s">
        <v>767</v>
      </c>
      <c r="C32" s="215">
        <v>115963</v>
      </c>
      <c r="D32" s="216">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2:111" ht="14.25">
      <c r="B33" s="206"/>
      <c r="C33" s="19"/>
      <c r="D33" s="19"/>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8"/>
      <c r="C34" s="207"/>
      <c r="D34" s="207"/>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7"/>
      <c r="C35" s="7"/>
      <c r="D35" s="7"/>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3:111" ht="14.25">
      <c r="C36" s="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5"/>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111" ht="14.2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row>
    <row r="643" spans="2:111" ht="14.2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row>
    <row r="644" spans="2:111" ht="14.2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row>
    <row r="645" spans="2:111" ht="14.2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row>
    <row r="646" spans="2:111" ht="14.2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row>
    <row r="647" spans="2:111" ht="14.2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row>
    <row r="648" spans="2:111" ht="14.2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row>
    <row r="649" spans="2:111" ht="14.2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row>
    <row r="650" spans="2:111" ht="14.2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row>
    <row r="651" spans="2:111" ht="14.2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row>
    <row r="652" spans="2:111" ht="14.2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row>
    <row r="653" spans="2:111" ht="14.2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row>
    <row r="654" spans="2:111" ht="14.2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row>
    <row r="655" spans="2:111" ht="14.2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row>
    <row r="656" spans="2:111" ht="14.2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row>
    <row r="657" spans="2:111" ht="14.2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row>
    <row r="658" spans="2:111" ht="14.2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row>
    <row r="659" spans="2:111" ht="14.2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row>
    <row r="660" spans="2:111" ht="14.2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row>
    <row r="661" spans="2:111" ht="14.2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row>
    <row r="662" spans="2:111" ht="14.2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row>
    <row r="663" spans="2:111" ht="14.2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row>
    <row r="664" spans="2:111" ht="14.2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row>
    <row r="665" spans="2:111" ht="14.2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row r="921" spans="2:8" ht="14.25">
      <c r="B921" s="13"/>
      <c r="C921" s="13"/>
      <c r="D921" s="13"/>
      <c r="E921" s="13"/>
      <c r="F921" s="13"/>
      <c r="G921" s="13"/>
      <c r="H921" s="13"/>
    </row>
    <row r="922" spans="2:8" ht="14.25">
      <c r="B922" s="13"/>
      <c r="C922" s="13"/>
      <c r="D922" s="13"/>
      <c r="E922" s="13"/>
      <c r="F922" s="13"/>
      <c r="G922" s="13"/>
      <c r="H922" s="13"/>
    </row>
    <row r="923" spans="2:8" ht="14.25">
      <c r="B923" s="13"/>
      <c r="C923" s="13"/>
      <c r="D923" s="13"/>
      <c r="E923" s="13"/>
      <c r="F923" s="13"/>
      <c r="G923" s="13"/>
      <c r="H923" s="13"/>
    </row>
    <row r="924" spans="2:8" ht="14.25">
      <c r="B924" s="13"/>
      <c r="C924" s="13"/>
      <c r="D924" s="13"/>
      <c r="E924" s="13"/>
      <c r="F924" s="13"/>
      <c r="G924" s="13"/>
      <c r="H924" s="13"/>
    </row>
    <row r="925" spans="2:8" ht="14.25">
      <c r="B925" s="13"/>
      <c r="C925" s="13"/>
      <c r="D925" s="13"/>
      <c r="E925" s="13"/>
      <c r="F925" s="13"/>
      <c r="G925" s="13"/>
      <c r="H925" s="13"/>
    </row>
    <row r="926" spans="2:8" ht="14.25">
      <c r="B926" s="13"/>
      <c r="C926" s="13"/>
      <c r="D926" s="13"/>
      <c r="E926" s="13"/>
      <c r="F926" s="13"/>
      <c r="G926" s="13"/>
      <c r="H926" s="13"/>
    </row>
    <row r="927" spans="2:8" ht="14.25">
      <c r="B927" s="13"/>
      <c r="C927" s="13"/>
      <c r="D927" s="13"/>
      <c r="E927" s="13"/>
      <c r="F927" s="13"/>
      <c r="G927" s="13"/>
      <c r="H927" s="13"/>
    </row>
    <row r="928" spans="2:8" ht="14.25">
      <c r="B928" s="13"/>
      <c r="C928" s="13"/>
      <c r="D928" s="13"/>
      <c r="E928" s="13"/>
      <c r="F928" s="13"/>
      <c r="G928" s="13"/>
      <c r="H928" s="13"/>
    </row>
    <row r="929" spans="2:8" ht="14.25">
      <c r="B929" s="13"/>
      <c r="C929" s="13"/>
      <c r="D929" s="13"/>
      <c r="E929" s="13"/>
      <c r="F929" s="13"/>
      <c r="G929" s="13"/>
      <c r="H929" s="13"/>
    </row>
    <row r="930" spans="2:8" ht="14.25">
      <c r="B930" s="13"/>
      <c r="C930" s="13"/>
      <c r="D930" s="13"/>
      <c r="E930" s="13"/>
      <c r="F930" s="13"/>
      <c r="G930" s="13"/>
      <c r="H930" s="13"/>
    </row>
    <row r="931" spans="2:8" ht="14.25">
      <c r="B931" s="13"/>
      <c r="C931" s="13"/>
      <c r="D931" s="13"/>
      <c r="E931" s="13"/>
      <c r="F931" s="13"/>
      <c r="G931" s="13"/>
      <c r="H931" s="13"/>
    </row>
    <row r="932" spans="2:8" ht="14.25">
      <c r="B932" s="13"/>
      <c r="C932" s="13"/>
      <c r="D932" s="13"/>
      <c r="E932" s="13"/>
      <c r="F932" s="13"/>
      <c r="G932" s="13"/>
      <c r="H932" s="13"/>
    </row>
    <row r="933" spans="2:8" ht="14.25">
      <c r="B933" s="13"/>
      <c r="C933" s="13"/>
      <c r="D933" s="13"/>
      <c r="E933" s="13"/>
      <c r="F933" s="13"/>
      <c r="G933" s="13"/>
      <c r="H933" s="13"/>
    </row>
    <row r="934" spans="2:8" ht="14.25">
      <c r="B934" s="13"/>
      <c r="C934" s="13"/>
      <c r="D934" s="13"/>
      <c r="E934" s="13"/>
      <c r="F934" s="13"/>
      <c r="G934" s="13"/>
      <c r="H934" s="13"/>
    </row>
    <row r="935" spans="2:8" ht="14.25">
      <c r="B935" s="13"/>
      <c r="C935" s="13"/>
      <c r="D935" s="13"/>
      <c r="E935" s="13"/>
      <c r="F935" s="13"/>
      <c r="G935" s="13"/>
      <c r="H935" s="13"/>
    </row>
    <row r="936" spans="2:8" ht="14.25">
      <c r="B936" s="13"/>
      <c r="C936" s="13"/>
      <c r="D936" s="13"/>
      <c r="E936" s="13"/>
      <c r="F936" s="13"/>
      <c r="G936" s="13"/>
      <c r="H936" s="13"/>
    </row>
    <row r="937" spans="2:8" ht="14.25">
      <c r="B937" s="13"/>
      <c r="C937" s="13"/>
      <c r="D937" s="13"/>
      <c r="E937" s="13"/>
      <c r="F937" s="13"/>
      <c r="G937" s="13"/>
      <c r="H937" s="13"/>
    </row>
    <row r="938" spans="2:8" ht="14.25">
      <c r="B938" s="13"/>
      <c r="C938" s="13"/>
      <c r="D938" s="13"/>
      <c r="E938" s="13"/>
      <c r="F938" s="13"/>
      <c r="G938" s="13"/>
      <c r="H938" s="13"/>
    </row>
    <row r="939" spans="2:8" ht="14.25">
      <c r="B939" s="13"/>
      <c r="C939" s="13"/>
      <c r="D939" s="13"/>
      <c r="E939" s="13"/>
      <c r="F939" s="13"/>
      <c r="G939" s="13"/>
      <c r="H939" s="13"/>
    </row>
    <row r="940" spans="2:8" ht="14.25">
      <c r="B940" s="13"/>
      <c r="C940" s="13"/>
      <c r="D940" s="13"/>
      <c r="E940" s="13"/>
      <c r="F940" s="13"/>
      <c r="G940" s="13"/>
      <c r="H940" s="13"/>
    </row>
    <row r="941" spans="2:8" ht="14.25">
      <c r="B941" s="13"/>
      <c r="C941" s="13"/>
      <c r="D941" s="13"/>
      <c r="E941" s="13"/>
      <c r="F941" s="13"/>
      <c r="G941" s="13"/>
      <c r="H941" s="13"/>
    </row>
    <row r="942" spans="2:8" ht="14.25">
      <c r="B942" s="13"/>
      <c r="C942" s="13"/>
      <c r="D942" s="13"/>
      <c r="E942" s="13"/>
      <c r="F942" s="13"/>
      <c r="G942" s="13"/>
      <c r="H942" s="13"/>
    </row>
    <row r="943" spans="2:8" ht="14.25">
      <c r="B943" s="13"/>
      <c r="C943" s="13"/>
      <c r="D943" s="13"/>
      <c r="E943" s="13"/>
      <c r="F943" s="13"/>
      <c r="G943" s="13"/>
      <c r="H943" s="13"/>
    </row>
    <row r="944" spans="2:8" ht="14.25">
      <c r="B944" s="13"/>
      <c r="C944" s="13"/>
      <c r="D944" s="13"/>
      <c r="E944" s="13"/>
      <c r="F944" s="13"/>
      <c r="G944" s="13"/>
      <c r="H944" s="13"/>
    </row>
  </sheetData>
  <sheetProtection/>
  <mergeCells count="2">
    <mergeCell ref="A5:D5"/>
    <mergeCell ref="A9:B9"/>
  </mergeCells>
  <printOptions/>
  <pageMargins left="0.7086614173228347" right="0.31496062992125984" top="0.7480314960629921" bottom="0.35433070866141736"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DG920"/>
  <sheetViews>
    <sheetView tabSelected="1" zoomScalePageLayoutView="0" workbookViewId="0" topLeftCell="A1">
      <selection activeCell="D4" sqref="D4"/>
    </sheetView>
  </sheetViews>
  <sheetFormatPr defaultColWidth="36.421875" defaultRowHeight="14.25" customHeight="1"/>
  <cols>
    <col min="1" max="1" width="25.7109375" style="0" customWidth="1"/>
    <col min="2" max="2" width="40.140625" style="0" customWidth="1"/>
    <col min="3" max="3" width="17.57421875" style="0" customWidth="1"/>
    <col min="4" max="4" width="16.8515625" style="0" customWidth="1"/>
  </cols>
  <sheetData>
    <row r="1" ht="15.75">
      <c r="D1" s="223" t="s">
        <v>769</v>
      </c>
    </row>
    <row r="2" ht="15.75">
      <c r="D2" s="224" t="s">
        <v>266</v>
      </c>
    </row>
    <row r="3" ht="15.75">
      <c r="D3" s="225" t="s">
        <v>369</v>
      </c>
    </row>
    <row r="4" ht="14.25">
      <c r="D4" s="124"/>
    </row>
    <row r="5" spans="2:111" ht="14.25" hidden="1">
      <c r="B5" s="1"/>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1:111" ht="54" customHeight="1">
      <c r="A6" s="244" t="s">
        <v>796</v>
      </c>
      <c r="B6" s="244"/>
      <c r="C6" s="244"/>
      <c r="D6" s="244"/>
      <c r="E6" s="208"/>
      <c r="F6" s="208"/>
      <c r="G6" s="208"/>
      <c r="H6" s="208"/>
      <c r="I6" s="208"/>
      <c r="J6" s="208"/>
      <c r="K6" s="208"/>
      <c r="L6" s="208"/>
      <c r="M6" s="20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15">
      <c r="A7" s="209"/>
      <c r="B7" s="209"/>
      <c r="C7" s="209"/>
      <c r="D7" s="209"/>
      <c r="E7" s="208"/>
      <c r="F7" s="208"/>
      <c r="G7" s="208"/>
      <c r="H7" s="208"/>
      <c r="I7" s="208"/>
      <c r="J7" s="208"/>
      <c r="K7" s="208"/>
      <c r="L7" s="208"/>
      <c r="M7" s="20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11" t="s">
        <v>770</v>
      </c>
      <c r="B8" s="210" t="s">
        <v>800</v>
      </c>
      <c r="C8" s="175" t="s">
        <v>167</v>
      </c>
      <c r="D8" s="157" t="s">
        <v>721</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14.25">
      <c r="A9" s="205" t="s">
        <v>166</v>
      </c>
      <c r="B9" s="204">
        <v>2</v>
      </c>
      <c r="C9" s="31">
        <v>3</v>
      </c>
      <c r="D9" s="31">
        <v>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14.25">
      <c r="A10" s="226" t="s">
        <v>722</v>
      </c>
      <c r="B10" s="227"/>
      <c r="C10" s="221">
        <f>C11+C25</f>
        <v>147668</v>
      </c>
      <c r="D10" s="221">
        <f>D11+D25</f>
        <v>36618</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772</v>
      </c>
      <c r="B11" s="213" t="s">
        <v>723</v>
      </c>
      <c r="C11" s="216">
        <f>C12+C17+C20</f>
        <v>31705</v>
      </c>
      <c r="D11" s="216">
        <f>D12+D17+D20</f>
        <v>-1839</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773</v>
      </c>
      <c r="B12" s="213" t="s">
        <v>725</v>
      </c>
      <c r="C12" s="215">
        <f>C13+C15</f>
        <v>43705</v>
      </c>
      <c r="D12" s="215">
        <f>D13+D15</f>
        <v>10000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22.5">
      <c r="A13" s="16" t="s">
        <v>794</v>
      </c>
      <c r="B13" s="213" t="s">
        <v>727</v>
      </c>
      <c r="C13" s="215">
        <f>C14</f>
        <v>43705</v>
      </c>
      <c r="D13" s="215">
        <f>D14</f>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33.75">
      <c r="A14" s="16" t="s">
        <v>793</v>
      </c>
      <c r="B14" s="213" t="s">
        <v>729</v>
      </c>
      <c r="C14" s="215">
        <v>43705</v>
      </c>
      <c r="D14" s="216">
        <v>25000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792</v>
      </c>
      <c r="B15" s="213" t="s">
        <v>731</v>
      </c>
      <c r="C15" s="17"/>
      <c r="D15" s="216">
        <f>D16</f>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791</v>
      </c>
      <c r="B16" s="213" t="s">
        <v>733</v>
      </c>
      <c r="C16" s="17"/>
      <c r="D16" s="216">
        <v>-15000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22.5">
      <c r="A17" s="16" t="s">
        <v>774</v>
      </c>
      <c r="B17" s="213" t="s">
        <v>735</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790</v>
      </c>
      <c r="B18" s="213" t="s">
        <v>737</v>
      </c>
      <c r="C18" s="215">
        <f>C19</f>
        <v>-12000</v>
      </c>
      <c r="D18" s="215">
        <f>D19</f>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33.75">
      <c r="A19" s="16" t="s">
        <v>789</v>
      </c>
      <c r="B19" s="213" t="s">
        <v>739</v>
      </c>
      <c r="C19" s="215">
        <v>-12000</v>
      </c>
      <c r="D19" s="216">
        <v>-12000</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775</v>
      </c>
      <c r="B20" s="213" t="s">
        <v>741</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776</v>
      </c>
      <c r="B21" s="213" t="s">
        <v>743</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788</v>
      </c>
      <c r="B22" s="213" t="s">
        <v>745</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22.5">
      <c r="A23" s="16" t="s">
        <v>787</v>
      </c>
      <c r="B23" s="213" t="s">
        <v>747</v>
      </c>
      <c r="C23" s="17"/>
      <c r="D23" s="216">
        <f>D24</f>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33.75">
      <c r="A24" s="16" t="s">
        <v>786</v>
      </c>
      <c r="B24" s="213" t="s">
        <v>749</v>
      </c>
      <c r="C24" s="17"/>
      <c r="D24" s="216">
        <v>161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22.5">
      <c r="A25" s="16" t="s">
        <v>785</v>
      </c>
      <c r="B25" s="213" t="s">
        <v>751</v>
      </c>
      <c r="C25" s="215">
        <f>C26+C30</f>
        <v>115963</v>
      </c>
      <c r="D25" s="215">
        <f>D26+D30</f>
        <v>38457</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784</v>
      </c>
      <c r="B26" s="213" t="s">
        <v>753</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14.25">
      <c r="A27" s="16" t="s">
        <v>783</v>
      </c>
      <c r="B27" s="213" t="s">
        <v>755</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782</v>
      </c>
      <c r="B28" s="213" t="s">
        <v>757</v>
      </c>
      <c r="C28" s="17"/>
      <c r="D28" s="216">
        <f>D29</f>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22.5">
      <c r="A29" s="16" t="s">
        <v>781</v>
      </c>
      <c r="B29" s="213" t="s">
        <v>759</v>
      </c>
      <c r="C29" s="17"/>
      <c r="D29" s="216">
        <v>-1589614</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780</v>
      </c>
      <c r="B30" s="213" t="s">
        <v>761</v>
      </c>
      <c r="C30" s="215">
        <f aca="true" t="shared" si="0" ref="C30:D32">C31</f>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14.25">
      <c r="A31" s="16" t="s">
        <v>779</v>
      </c>
      <c r="B31" s="213" t="s">
        <v>763</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778</v>
      </c>
      <c r="B32" s="213" t="s">
        <v>765</v>
      </c>
      <c r="C32" s="215">
        <f t="shared" si="0"/>
        <v>115963</v>
      </c>
      <c r="D32" s="215">
        <f t="shared" si="0"/>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1:111" ht="22.5">
      <c r="A33" s="16" t="s">
        <v>777</v>
      </c>
      <c r="B33" s="213" t="s">
        <v>767</v>
      </c>
      <c r="C33" s="215">
        <v>115963</v>
      </c>
      <c r="D33" s="216">
        <v>1628071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2:111" ht="14.2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8" ht="14.25">
      <c r="B642" s="13"/>
      <c r="C642" s="13"/>
      <c r="D642" s="13"/>
      <c r="E642" s="13"/>
      <c r="F642" s="13"/>
      <c r="G642" s="13"/>
      <c r="H642" s="13"/>
    </row>
    <row r="643" spans="2:8" ht="14.25">
      <c r="B643" s="13"/>
      <c r="C643" s="13"/>
      <c r="D643" s="13"/>
      <c r="E643" s="13"/>
      <c r="F643" s="13"/>
      <c r="G643" s="13"/>
      <c r="H643" s="13"/>
    </row>
    <row r="644" spans="2:8" ht="14.25">
      <c r="B644" s="13"/>
      <c r="C644" s="13"/>
      <c r="D644" s="13"/>
      <c r="E644" s="13"/>
      <c r="F644" s="13"/>
      <c r="G644" s="13"/>
      <c r="H644" s="13"/>
    </row>
    <row r="645" spans="2:8" ht="14.25">
      <c r="B645" s="13"/>
      <c r="C645" s="13"/>
      <c r="D645" s="13"/>
      <c r="E645" s="13"/>
      <c r="F645" s="13"/>
      <c r="G645" s="13"/>
      <c r="H645" s="13"/>
    </row>
    <row r="646" spans="2:8" ht="14.25">
      <c r="B646" s="13"/>
      <c r="C646" s="13"/>
      <c r="D646" s="13"/>
      <c r="E646" s="13"/>
      <c r="F646" s="13"/>
      <c r="G646" s="13"/>
      <c r="H646" s="13"/>
    </row>
    <row r="647" spans="2:8" ht="14.25">
      <c r="B647" s="13"/>
      <c r="C647" s="13"/>
      <c r="D647" s="13"/>
      <c r="E647" s="13"/>
      <c r="F647" s="13"/>
      <c r="G647" s="13"/>
      <c r="H647" s="13"/>
    </row>
    <row r="648" spans="2:8" ht="14.25">
      <c r="B648" s="13"/>
      <c r="C648" s="13"/>
      <c r="D648" s="13"/>
      <c r="E648" s="13"/>
      <c r="F648" s="13"/>
      <c r="G648" s="13"/>
      <c r="H648" s="13"/>
    </row>
    <row r="649" spans="2:8" ht="14.25">
      <c r="B649" s="13"/>
      <c r="C649" s="13"/>
      <c r="D649" s="13"/>
      <c r="E649" s="13"/>
      <c r="F649" s="13"/>
      <c r="G649" s="13"/>
      <c r="H649" s="13"/>
    </row>
    <row r="650" spans="2:8" ht="14.25">
      <c r="B650" s="13"/>
      <c r="C650" s="13"/>
      <c r="D650" s="13"/>
      <c r="E650" s="13"/>
      <c r="F650" s="13"/>
      <c r="G650" s="13"/>
      <c r="H650" s="13"/>
    </row>
    <row r="651" spans="2:8" ht="14.25">
      <c r="B651" s="13"/>
      <c r="C651" s="13"/>
      <c r="D651" s="13"/>
      <c r="E651" s="13"/>
      <c r="F651" s="13"/>
      <c r="G651" s="13"/>
      <c r="H651" s="13"/>
    </row>
    <row r="652" spans="2:8" ht="14.25">
      <c r="B652" s="13"/>
      <c r="C652" s="13"/>
      <c r="D652" s="13"/>
      <c r="E652" s="13"/>
      <c r="F652" s="13"/>
      <c r="G652" s="13"/>
      <c r="H652" s="13"/>
    </row>
    <row r="653" spans="2:8" ht="14.25">
      <c r="B653" s="13"/>
      <c r="C653" s="13"/>
      <c r="D653" s="13"/>
      <c r="E653" s="13"/>
      <c r="F653" s="13"/>
      <c r="G653" s="13"/>
      <c r="H653" s="13"/>
    </row>
    <row r="654" spans="2:8" ht="14.25">
      <c r="B654" s="13"/>
      <c r="C654" s="13"/>
      <c r="D654" s="13"/>
      <c r="E654" s="13"/>
      <c r="F654" s="13"/>
      <c r="G654" s="13"/>
      <c r="H654" s="13"/>
    </row>
    <row r="655" spans="2:8" ht="14.25">
      <c r="B655" s="13"/>
      <c r="C655" s="13"/>
      <c r="D655" s="13"/>
      <c r="E655" s="13"/>
      <c r="F655" s="13"/>
      <c r="G655" s="13"/>
      <c r="H655" s="13"/>
    </row>
    <row r="656" spans="2:8" ht="14.25">
      <c r="B656" s="13"/>
      <c r="C656" s="13"/>
      <c r="D656" s="13"/>
      <c r="E656" s="13"/>
      <c r="F656" s="13"/>
      <c r="G656" s="13"/>
      <c r="H656" s="13"/>
    </row>
    <row r="657" spans="2:8" ht="14.25">
      <c r="B657" s="13"/>
      <c r="C657" s="13"/>
      <c r="D657" s="13"/>
      <c r="E657" s="13"/>
      <c r="F657" s="13"/>
      <c r="G657" s="13"/>
      <c r="H657" s="13"/>
    </row>
    <row r="658" spans="2:8" ht="14.25">
      <c r="B658" s="13"/>
      <c r="C658" s="13"/>
      <c r="D658" s="13"/>
      <c r="E658" s="13"/>
      <c r="F658" s="13"/>
      <c r="G658" s="13"/>
      <c r="H658" s="13"/>
    </row>
    <row r="659" spans="2:8" ht="14.25">
      <c r="B659" s="13"/>
      <c r="C659" s="13"/>
      <c r="D659" s="13"/>
      <c r="E659" s="13"/>
      <c r="F659" s="13"/>
      <c r="G659" s="13"/>
      <c r="H659" s="13"/>
    </row>
    <row r="660" spans="2:8" ht="14.25">
      <c r="B660" s="13"/>
      <c r="C660" s="13"/>
      <c r="D660" s="13"/>
      <c r="E660" s="13"/>
      <c r="F660" s="13"/>
      <c r="G660" s="13"/>
      <c r="H660" s="13"/>
    </row>
    <row r="661" spans="2:8" ht="14.25">
      <c r="B661" s="13"/>
      <c r="C661" s="13"/>
      <c r="D661" s="13"/>
      <c r="E661" s="13"/>
      <c r="F661" s="13"/>
      <c r="G661" s="13"/>
      <c r="H661" s="13"/>
    </row>
    <row r="662" spans="2:8" ht="14.25">
      <c r="B662" s="13"/>
      <c r="C662" s="13"/>
      <c r="D662" s="13"/>
      <c r="E662" s="13"/>
      <c r="F662" s="13"/>
      <c r="G662" s="13"/>
      <c r="H662" s="13"/>
    </row>
    <row r="663" spans="2:8" ht="14.25">
      <c r="B663" s="13"/>
      <c r="C663" s="13"/>
      <c r="D663" s="13"/>
      <c r="E663" s="13"/>
      <c r="F663" s="13"/>
      <c r="G663" s="13"/>
      <c r="H663" s="13"/>
    </row>
    <row r="664" spans="2:8" ht="14.25">
      <c r="B664" s="13"/>
      <c r="C664" s="13"/>
      <c r="D664" s="13"/>
      <c r="E664" s="13"/>
      <c r="F664" s="13"/>
      <c r="G664" s="13"/>
      <c r="H664" s="13"/>
    </row>
    <row r="665" spans="2:8" ht="14.25">
      <c r="B665" s="13"/>
      <c r="C665" s="13"/>
      <c r="D665" s="13"/>
      <c r="E665" s="13"/>
      <c r="F665" s="13"/>
      <c r="G665" s="13"/>
      <c r="H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sheetData>
  <sheetProtection/>
  <mergeCells count="2">
    <mergeCell ref="A6:D6"/>
    <mergeCell ref="A10: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2009-06-08T14:36:15Z</dcterms:modified>
  <cp:category/>
  <cp:version/>
  <cp:contentType/>
  <cp:contentStatus/>
</cp:coreProperties>
</file>