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4"/>
  </bookViews>
  <sheets>
    <sheet name="прил1 9 месяцев" sheetId="1" r:id="rId1"/>
    <sheet name="прил2 9 месяцев" sheetId="2" r:id="rId2"/>
    <sheet name="прил3 9 месяцев" sheetId="3" r:id="rId3"/>
    <sheet name="прил4 9 месяцев" sheetId="4" r:id="rId4"/>
    <sheet name="прил5 9 месяцев" sheetId="5" r:id="rId5"/>
  </sheets>
  <definedNames>
    <definedName name="_xlnm.Print_Titles" localSheetId="0">'прил1 9 месяцев'!$8:$8</definedName>
    <definedName name="_xlnm.Print_Titles" localSheetId="1">'прил2 9 месяцев'!$8:$9</definedName>
  </definedNames>
  <calcPr fullCalcOnLoad="1"/>
</workbook>
</file>

<file path=xl/sharedStrings.xml><?xml version="1.0" encoding="utf-8"?>
<sst xmlns="http://schemas.openxmlformats.org/spreadsheetml/2006/main" count="1789" uniqueCount="614">
  <si>
    <t>Функционирование органов в сфере национальной безопасности, правоохранительной деятельности и обороны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</si>
  <si>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</si>
  <si>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</si>
  <si>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</si>
  <si>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2026700</t>
  </si>
  <si>
    <t>020 2 02 03024 04 0306 151</t>
  </si>
  <si>
    <t xml:space="preserve"> -на обеспечение бесплатными молочными продуктами питания детей до трех лет</t>
  </si>
  <si>
    <t>020 2 02 03024 04 0307 151</t>
  </si>
  <si>
    <t>Субвенции местным бюджетам из Регионального фонда компенсаций на реализацию отдельных государственных полномочий (за исключением образования и здравоохранения)</t>
  </si>
  <si>
    <t>020 2 02 03024 04 0309 151</t>
  </si>
  <si>
    <t xml:space="preserve"> -на образование административных комиссий</t>
  </si>
  <si>
    <t xml:space="preserve"> - на выполнение полномочий по государственной регистрации актов гражданского состояния</t>
  </si>
  <si>
    <t>020 2 02 03007 04 0000 151</t>
  </si>
  <si>
    <t xml:space="preserve"> - на составление (изменение, дополнение) списков кандидатов в присяжные заседатели федеральных судов общей юрисдикции</t>
  </si>
  <si>
    <t>020 2 02 03015 04 0000 151</t>
  </si>
  <si>
    <t xml:space="preserve"> - на осуществление полномочий по первичному воинскому учету на территориях, где отсутствуют военных комиссариаты</t>
  </si>
  <si>
    <t>4520000</t>
  </si>
  <si>
    <t>Культура, кинематография и ср-ва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</si>
  <si>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</si>
  <si>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</si>
  <si>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</si>
  <si>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Музей и постоянные выставки</t>
  </si>
  <si>
    <t>4410000</t>
  </si>
  <si>
    <t>Библиотеки</t>
  </si>
  <si>
    <t>4420000</t>
  </si>
  <si>
    <t>Мероприятия в сфере культуры, кинематографии и средств массовой информации</t>
  </si>
  <si>
    <t>4500000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</si>
  <si>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</si>
  <si>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</si>
  <si>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</si>
  <si>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</si>
  <si>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</si>
  <si>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</si>
  <si>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</si>
  <si>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</si>
  <si>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</si>
  <si>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</si>
  <si>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000 1 14 02000 00 0000 410</t>
  </si>
  <si>
    <t xml:space="preserve">Доходы от реализации имущества, находящегося в муниципальной собственности                                </t>
  </si>
  <si>
    <t>000 1 15 00000 00 0000 000</t>
  </si>
  <si>
    <t>план на отчетный период</t>
  </si>
  <si>
    <t>исполнено</t>
  </si>
  <si>
    <t>АДМИНИСТРАТИВНЫЕ ПЛАТЕЖИ И СБОРЫ</t>
  </si>
  <si>
    <t>000 1 15 02000 00 0000 140</t>
  </si>
  <si>
    <t>Субсидии из Регионального фонда софинансирования расходов (до 2008 года РФМР) - всего</t>
  </si>
  <si>
    <t>020 2 02 02077 04 0334 151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</si>
  <si>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</si>
  <si>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020 2 02 02077 04 0331 151</t>
  </si>
  <si>
    <t xml:space="preserve"> -подпрограмма "Обеспечение жильем граждан, проживающих в жилых помещениях, непригодных для проживания"</t>
  </si>
  <si>
    <t>020 2 02 02077 04 0362 151</t>
  </si>
  <si>
    <t>000 1 13 00000 00 0000 000</t>
  </si>
  <si>
    <t>ДОХОДЫ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</si>
  <si>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</si>
  <si>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</si>
  <si>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0013801</t>
  </si>
  <si>
    <t>0013802</t>
  </si>
  <si>
    <t>Осуществление федеральных полномочий по государственной регистрации актов гражданского состояния за счет средств федерального бюджета</t>
  </si>
  <si>
    <t>Осуществление федеральных полномочий по государственной регистрации актов гражданского состояния за счет средств бюджета автономного округа</t>
  </si>
  <si>
    <t>020 2 02 03055 04 0379 151</t>
  </si>
  <si>
    <t xml:space="preserve"> -на 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</si>
  <si>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020 2 02 02008 04 0000 151</t>
  </si>
  <si>
    <t>План на 2010 год</t>
  </si>
  <si>
    <t>руб.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</si>
  <si>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</si>
  <si>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</si>
  <si>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 муниципального образования</t>
  </si>
  <si>
    <t>0200000</t>
  </si>
  <si>
    <t>0200002</t>
  </si>
  <si>
    <t>0200003</t>
  </si>
  <si>
    <t>5100301</t>
  </si>
  <si>
    <t>5224500</t>
  </si>
  <si>
    <t>5223600</t>
  </si>
  <si>
    <t xml:space="preserve">Региональные целевые программы </t>
  </si>
  <si>
    <t>1040000</t>
  </si>
  <si>
    <t>1040400</t>
  </si>
  <si>
    <t>Федеральная целевая программа "Жилище" на 2002-2010 года (второй этап)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</si>
  <si>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</si>
  <si>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Программа "Улучшение жилищных условий населения Ханты-Мансийского автономного округа-Югры" на 2005-2015 годы"</t>
  </si>
  <si>
    <t>5225500</t>
  </si>
  <si>
    <t>Адресная прграмма по переселению граждан из жилищного фонда, признанного непригодным для проживания и (или) жилищного фонда с высоким уровнем износа на 2009-2011 годы</t>
  </si>
  <si>
    <t>Городская целевая программа "Развитие и модернизация жилищно-коммунального комплекса города Покачи на 2009 год"</t>
  </si>
  <si>
    <t>7952500</t>
  </si>
  <si>
    <t>Долгосрочная целевая програма "Повышение безопасности дорожного движения в городе Покачи на 2009-2012 годы"</t>
  </si>
  <si>
    <t>Обеспечение пожарной безопасности</t>
  </si>
  <si>
    <t>7951600</t>
  </si>
  <si>
    <t>Сельское хозяйство и рыболовство</t>
  </si>
  <si>
    <t>342</t>
  </si>
  <si>
    <t>Мероприятия в области сельскохозяйственного производства</t>
  </si>
  <si>
    <t>0929900</t>
  </si>
  <si>
    <t>7952100</t>
  </si>
  <si>
    <t>Программа по проведению капитального ремонта жилого фонда</t>
  </si>
  <si>
    <t>5223200</t>
  </si>
  <si>
    <t>Программа "Реализация приоритетного национального проекта "Образование" в ХМАО-Югре на 2008-2012 годы"</t>
  </si>
  <si>
    <t>7950900</t>
  </si>
  <si>
    <t>Программа "Развитие материально-технической базы социальной сферы ХМАО-Югры на 2006-2010гг"</t>
  </si>
  <si>
    <t>5222603</t>
  </si>
  <si>
    <t>Подпрограмма "Развитие материально-технической базы учреждений культуры ХМАО-Югры"</t>
  </si>
  <si>
    <t>7950700</t>
  </si>
  <si>
    <t>Программа "Реализация приоритетного национального проекта в сфере здравоохранения на территории г.Покачи на 2008-2010гг"</t>
  </si>
  <si>
    <t>5201002</t>
  </si>
  <si>
    <t>Средства от продажи акций и иных форм участия в капитале, находящихся в собственности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</si>
  <si>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</si>
  <si>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Изменение остатка средств на счетах по учету средств бюджета</t>
  </si>
  <si>
    <t>к постановлению администрации города</t>
  </si>
  <si>
    <t>5223203</t>
  </si>
  <si>
    <t>5053402</t>
  </si>
  <si>
    <t>доп</t>
  </si>
  <si>
    <t>5222005</t>
  </si>
  <si>
    <t>020 2 02 03024 04 0000 151</t>
  </si>
  <si>
    <t xml:space="preserve"> - по информационному обеспечению общобразовательных учреждений</t>
  </si>
  <si>
    <t xml:space="preserve"> - на денежные выплаты медицинскому персоналу фелдшерско-акушерских пунктов, врачам, фелдшерам и медицинским сестрам скорой медицинской помощи и амбулаторий</t>
  </si>
  <si>
    <t>000 01 05 02 01 04 0000 610</t>
  </si>
  <si>
    <t>Бюджетные кредиты от других бюджетов бюджетной состемы Российской Федерации</t>
  </si>
  <si>
    <t>000 01 03 00 00 00 0000 000</t>
  </si>
  <si>
    <t>000 01 03 00 00 00 0000 700</t>
  </si>
  <si>
    <t>000 01 03 00 00 04 0000 710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</si>
  <si>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</si>
  <si>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</si>
  <si>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</si>
  <si>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</si>
  <si>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</si>
  <si>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</si>
  <si>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Программа "Развитие образования ХМАО-Югры на 2008-2010 годы"</t>
  </si>
  <si>
    <t>Подпрограмма "Разработка и реализация новых форм оценки образовательных учреждений, академических и творческих достижений учащихся на всех уровнях образования"</t>
  </si>
  <si>
    <t>Подпрграмма "Информатизация образования"</t>
  </si>
  <si>
    <t xml:space="preserve"> +в/б</t>
  </si>
  <si>
    <t xml:space="preserve"> +в\б</t>
  </si>
  <si>
    <t xml:space="preserve">  +в\б</t>
  </si>
  <si>
    <t xml:space="preserve">Транспортный налог </t>
  </si>
  <si>
    <t>Федеральный бюджет - всего  *****</t>
  </si>
  <si>
    <t>Платежи, взимаемые государственными и муниципальными организациями за выполнение определенных функций</t>
  </si>
  <si>
    <t>000 1 16 00000 00 0000 000</t>
  </si>
  <si>
    <t>ШТРАФЫ, САНКЦИИ, ВОЗМЕЩЕНИЕ УЩЕРБА</t>
  </si>
  <si>
    <t>000 1 16 21000 00 0000 140</t>
  </si>
  <si>
    <t>Акции и иные формы участия в капитале, находящиеся в государственной и муниципальной собственности</t>
  </si>
  <si>
    <t>Всего источников внутреннего финансирования дефицита бюджета</t>
  </si>
  <si>
    <t>IV.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</si>
  <si>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</si>
  <si>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5222705</t>
  </si>
  <si>
    <t>Центры спортивной подготовки (сборные команды)</t>
  </si>
  <si>
    <t>4820000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</si>
  <si>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</si>
  <si>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</si>
  <si>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</si>
  <si>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</si>
  <si>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Другие вопросы в области культуры, кинематографии и средств массовой информации</t>
  </si>
  <si>
    <t>06</t>
  </si>
  <si>
    <t>Здравоохранение и спорт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</si>
  <si>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</si>
  <si>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</si>
  <si>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</si>
  <si>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</si>
  <si>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</si>
  <si>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</si>
  <si>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</si>
  <si>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Выполнение в %</t>
  </si>
  <si>
    <t>Удельный вес</t>
  </si>
  <si>
    <t xml:space="preserve"> -на содержание комиссий по делам несовершеннолетних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</si>
  <si>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</t>
  </si>
  <si>
    <t>Федеральный бюджет - всего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</si>
  <si>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 </t>
  </si>
  <si>
    <t>4320000</t>
  </si>
  <si>
    <t>4320200</t>
  </si>
  <si>
    <t>Мероприятия в сфере образования</t>
  </si>
  <si>
    <t>022</t>
  </si>
  <si>
    <t>079</t>
  </si>
  <si>
    <t>Общеэкономические вопросы</t>
  </si>
  <si>
    <t>6000000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</si>
  <si>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</si>
  <si>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</si>
  <si>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</si>
  <si>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</si>
  <si>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5222700</t>
  </si>
  <si>
    <t>5222600</t>
  </si>
  <si>
    <t>5222605</t>
  </si>
  <si>
    <t>VII.</t>
  </si>
  <si>
    <t>VIII.</t>
  </si>
  <si>
    <t>I.</t>
  </si>
  <si>
    <t>Общегосударственные вопросы</t>
  </si>
  <si>
    <t>01</t>
  </si>
  <si>
    <t>Функционирование высшего должностного лица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</si>
  <si>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</si>
  <si>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</si>
  <si>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</si>
  <si>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</si>
  <si>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местных администраций</t>
  </si>
  <si>
    <t>04</t>
  </si>
  <si>
    <t>Центральный аппарат</t>
  </si>
  <si>
    <t>005</t>
  </si>
  <si>
    <t>05</t>
  </si>
  <si>
    <t>10</t>
  </si>
  <si>
    <t xml:space="preserve"> -на бесплатное изготовление и ремонт зубных протезов</t>
  </si>
  <si>
    <t>из них:</t>
  </si>
  <si>
    <t>000 2 02 01003 04 0000 151</t>
  </si>
  <si>
    <t xml:space="preserve"> - на выплату единовременных пособий при всех формах устройства детей, лишенных родительского попечения, в семью</t>
  </si>
  <si>
    <t>000 1 16 03000 00 0000 140</t>
  </si>
  <si>
    <t>Денежные взыскания (штрафы) за нарушение законодательства о налогах и сборах</t>
  </si>
  <si>
    <t>Исполнение в %</t>
  </si>
  <si>
    <t>000 1 05 00000 00 0000 000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</si>
  <si>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</si>
  <si>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</si>
  <si>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</si>
  <si>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</si>
  <si>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</si>
  <si>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</si>
  <si>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</si>
  <si>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лиц, зачисляемый в бюджеты городских округов</t>
  </si>
  <si>
    <t xml:space="preserve">000 1 06 04000 02 0000 110 </t>
  </si>
  <si>
    <t>182 1 06 06000 04 0000 110</t>
  </si>
  <si>
    <t>Земельный налог</t>
  </si>
  <si>
    <t>000 1 08 00000 00 0000 000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</si>
  <si>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</si>
  <si>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</si>
  <si>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</si>
  <si>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</si>
  <si>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</si>
  <si>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</si>
  <si>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социальной политики</t>
  </si>
  <si>
    <t>000 1 16 90000 00 0000 140</t>
  </si>
  <si>
    <t>Прочие поступления от денежных взысканий (штрафов) и иных сумм в возмещение ущерба</t>
  </si>
  <si>
    <t>000 1 16 06000 01 0000 140</t>
  </si>
  <si>
    <t>Денежные взыскания (штрафы) 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</si>
  <si>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</si>
  <si>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</si>
  <si>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000 1 16 08000 01 0000 140</t>
  </si>
  <si>
    <t>Мероприятия в области строительства, архитектуры и градостроительства</t>
  </si>
  <si>
    <t>3380000</t>
  </si>
  <si>
    <t>000 2 07 04000 00 0000 180</t>
  </si>
  <si>
    <t>Прочие безвозмездные поступления</t>
  </si>
  <si>
    <t>ИТОГО ДОХОДОВ</t>
  </si>
  <si>
    <t>№ п/п</t>
  </si>
  <si>
    <t>Наименование расходов</t>
  </si>
  <si>
    <t>Раздел</t>
  </si>
  <si>
    <t>Подраздел</t>
  </si>
  <si>
    <t>Программа "Развитие материально-технической базы социальной сферы Ханты-Мансийского автономного округа-Югры" на 2006-2010 годы"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</si>
  <si>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</si>
  <si>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>И Т О Г О   Р А С Х О Д О В</t>
  </si>
  <si>
    <t>182 1 06 01000 00 0000 110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</si>
  <si>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местные бюджеты</t>
  </si>
  <si>
    <t>000 1 16 25000 01 0000 140</t>
  </si>
  <si>
    <t>Дотации всего, в том числе:</t>
  </si>
  <si>
    <t xml:space="preserve">Дотации бюджетам городских округов на поддержку мер по обеспечению сбалансированности бюджетов </t>
  </si>
  <si>
    <t>Субвенции местным бюджетам на реализацию отдельных госполномочий - всего</t>
  </si>
  <si>
    <t>Субвенции местным бюджетам из Регионального фонда компенсаций на реализацию отдельных государственных полномочий в области образования</t>
  </si>
  <si>
    <t>020 2 02 03024 04 0301 151</t>
  </si>
  <si>
    <t>020 2 02 04005 04 0000 151</t>
  </si>
  <si>
    <t xml:space="preserve"> -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РФ и местных бюджетов</t>
  </si>
  <si>
    <t>020 2 02 02077 04 0330 151</t>
  </si>
  <si>
    <t>Приложение 4</t>
  </si>
  <si>
    <t xml:space="preserve"> -на предоставление и обеспечение мер социальной поддержки детей - сирот и детей, оставшихся без попечения родителей, а также лиц из числа детей-сирот и детей, оставшихся без попечения родителей</t>
  </si>
  <si>
    <t>020 2 02 03024 04 0302 151</t>
  </si>
  <si>
    <t xml:space="preserve"> -на обеспечение прав детей-инвалидов и семей, имеющих детей-инвалидов, на образование, воспитание и обучение</t>
  </si>
  <si>
    <t>020 2 02 03024 04 0303 151</t>
  </si>
  <si>
    <t xml:space="preserve"> -на организацию обеспечения питанием учащихся муниципальных общеобразовательных учреждений (предоставление бесплатного питания для учащихся из многодетных семей)</t>
  </si>
  <si>
    <t>020 2 02 03026 04 0000 151</t>
  </si>
  <si>
    <t>020 2 02 03021 04 0371 151</t>
  </si>
  <si>
    <t>020 2 02 03024 04 0310 151</t>
  </si>
  <si>
    <t xml:space="preserve"> - на проведение аттестации пед.работников муниципальных образовательных учреждений на первую и вторую квалификационные категории</t>
  </si>
  <si>
    <t>020 2 02 03024 04 0312 151</t>
  </si>
  <si>
    <t xml:space="preserve"> - на осуществление деятельности по опеке и попечительству</t>
  </si>
  <si>
    <t>020 2 02 03024 04 0305 151</t>
  </si>
  <si>
    <t xml:space="preserve"> -на реализацию основных общеобразовательных программ в муниципальных общеобразовательных учреждениях</t>
  </si>
  <si>
    <t xml:space="preserve"> -на выплату компенсации части родительской платы за содержание детей в гос.и муниципальных образовательных учреждениях, реализующих основную общеобразовательную программу дошкольного образования</t>
  </si>
  <si>
    <t>020 2 02 03021 04 0370 151</t>
  </si>
  <si>
    <t>020 2 02 03020 04 0000 151</t>
  </si>
  <si>
    <t>Субвенции местным бюджетам из Регионального фонда компенсаций на реализацию отдельных государственных полномочий в области здравоохранения</t>
  </si>
  <si>
    <t>Подпрограмма "Обеспечение жильем граждан, проживающих в жилых помещениях, непригодных для проживания"</t>
  </si>
  <si>
    <t>5222701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</si>
  <si>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</si>
  <si>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</si>
  <si>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Руководитель контрольно-счетной палаты муниципального образования и его заместители</t>
  </si>
  <si>
    <t>0022500</t>
  </si>
  <si>
    <t>0650300</t>
  </si>
  <si>
    <t>Прочие расходы</t>
  </si>
  <si>
    <t>013</t>
  </si>
  <si>
    <t>Резервные фонды местных администраций</t>
  </si>
  <si>
    <t>0700500</t>
  </si>
  <si>
    <t>0013800</t>
  </si>
  <si>
    <t>0900200</t>
  </si>
  <si>
    <t>0920300</t>
  </si>
  <si>
    <t>0013600</t>
  </si>
  <si>
    <t>2020100</t>
  </si>
  <si>
    <t>014</t>
  </si>
  <si>
    <t>Военный персонал</t>
  </si>
  <si>
    <t>2025800</t>
  </si>
  <si>
    <t>000 01 05 00 00 00 0000 000</t>
  </si>
  <si>
    <t>000 01 05 02 01 04 0000 510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</si>
  <si>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</si>
  <si>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</si>
  <si>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</si>
  <si>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</si>
  <si>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</si>
  <si>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000 01 06 01 00 04 0000 630</t>
  </si>
  <si>
    <t>Приложение 3</t>
  </si>
  <si>
    <t>000 01 02 00 00 00 0000 000</t>
  </si>
  <si>
    <t>Кредиты кредитных организаций в валюте Российской Фендерации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</si>
  <si>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</si>
  <si>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</si>
  <si>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</si>
  <si>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</si>
  <si>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</si>
  <si>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</si>
  <si>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</si>
  <si>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</si>
  <si>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</si>
  <si>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</si>
  <si>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</si>
  <si>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</si>
  <si>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</si>
  <si>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Другие вопросы в области национальной безопасности и правоохранительной деятельности</t>
  </si>
  <si>
    <t>5220700</t>
  </si>
  <si>
    <t>5224400</t>
  </si>
  <si>
    <t>Пенсионное обеспечение</t>
  </si>
  <si>
    <t>4910100</t>
  </si>
  <si>
    <t>Доплаты к пенсиям государственных служащих субъектов РФ и муниципальных служащих</t>
  </si>
  <si>
    <t>Реализация государственных функций в области национальной экономики</t>
  </si>
  <si>
    <t>3400300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</si>
  <si>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</si>
  <si>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муниципального образования</t>
  </si>
  <si>
    <t>1020102</t>
  </si>
  <si>
    <t>Бюджетные инвестиции</t>
  </si>
  <si>
    <t>003</t>
  </si>
  <si>
    <t>3500300</t>
  </si>
  <si>
    <t>Целевые программы муниципальных образований</t>
  </si>
  <si>
    <t>3510500</t>
  </si>
  <si>
    <t>000 1 14 06012 04 0000 430</t>
  </si>
  <si>
    <t>020 2 02 03024 04 0304 151</t>
  </si>
  <si>
    <t xml:space="preserve"> -на поддержку сельскохозяйственного производства</t>
  </si>
  <si>
    <t>020 2 02 03029 04 0379 151</t>
  </si>
  <si>
    <t>020 2 02 03003 04 0379 151</t>
  </si>
  <si>
    <t>020 2 02 03003 04 0378 151</t>
  </si>
  <si>
    <t>020 2 02 02077 04 0335 151</t>
  </si>
  <si>
    <t>7950300</t>
  </si>
  <si>
    <t>6000100</t>
  </si>
  <si>
    <t>Содержание автомобильных дорог и инженерных сооружений на них, в рамках благоустройства</t>
  </si>
  <si>
    <t>6000200</t>
  </si>
  <si>
    <t>6000300</t>
  </si>
  <si>
    <t>6000400</t>
  </si>
  <si>
    <t>Прочие мероприятия по благоустройству городских округов</t>
  </si>
  <si>
    <t>6000500</t>
  </si>
  <si>
    <t>4209900</t>
  </si>
  <si>
    <t>Выполнение функций бюджетными учреждениями</t>
  </si>
  <si>
    <t>001</t>
  </si>
  <si>
    <t>4219900</t>
  </si>
  <si>
    <t>4239900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</si>
  <si>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</si>
  <si>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</si>
  <si>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из федерального бюджета</t>
  </si>
  <si>
    <t>5200901</t>
  </si>
  <si>
    <t>Ежемесячное денежное вознаграждение за классное руководство из бюджета автономного округа</t>
  </si>
  <si>
    <t>5200902</t>
  </si>
  <si>
    <t>7950000</t>
  </si>
  <si>
    <t>Проведение оздоровительных и других мероприятий для детей и молодежи</t>
  </si>
  <si>
    <t>Программа "Организация отдыха, оздоровления детей, подростков и молодежи города Покачи"</t>
  </si>
  <si>
    <t>7950200</t>
  </si>
  <si>
    <t>4529900</t>
  </si>
  <si>
    <t>4409900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</si>
  <si>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</si>
  <si>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</si>
  <si>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</si>
  <si>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</si>
  <si>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4508500</t>
  </si>
  <si>
    <t>4578500</t>
  </si>
  <si>
    <t>Стационарная медицинская помощь</t>
  </si>
  <si>
    <t>4709900</t>
  </si>
  <si>
    <t>Амбулаторная помощь</t>
  </si>
  <si>
    <t>4719900</t>
  </si>
  <si>
    <t>Медицинская помощь в дневных стационарах всех типов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</si>
  <si>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</si>
  <si>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</si>
  <si>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</si>
  <si>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 из бюджета автономного округа</t>
  </si>
  <si>
    <t>5201802</t>
  </si>
  <si>
    <t>Физическая культура и спорт</t>
  </si>
  <si>
    <t>4829900</t>
  </si>
  <si>
    <t>Другие вопросы в области здравоохранения, физической культуры и спорта</t>
  </si>
  <si>
    <t>Социальные выплаты</t>
  </si>
  <si>
    <t>5053600</t>
  </si>
  <si>
    <t>5140100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</si>
  <si>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</si>
  <si>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</si>
  <si>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</si>
  <si>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</si>
  <si>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</si>
  <si>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</si>
  <si>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</si>
  <si>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</si>
  <si>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Выплаты приемной семье на содержание подопечных детей</t>
  </si>
  <si>
    <t>План на отчетный период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</si>
  <si>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</si>
  <si>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</si>
  <si>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</si>
  <si>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</si>
  <si>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</si>
  <si>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</si>
  <si>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</si>
  <si>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</si>
  <si>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</si>
  <si>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</si>
  <si>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</si>
  <si>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</si>
  <si>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447</t>
  </si>
  <si>
    <t>Другие вопросы в области образования</t>
  </si>
  <si>
    <t>Учебно-методические кабинеты, централизованные бухгалтериии, группы хозяйственного обслуживания, учебные фильмотеки, межшкольные учебно-производственные комбинаты, логопедические пункты</t>
  </si>
  <si>
    <t>II.</t>
  </si>
  <si>
    <t>III.</t>
  </si>
  <si>
    <t>Обслуживание государственного и муниципального долга</t>
  </si>
  <si>
    <t>Процентные платежи по долговым обязательстам</t>
  </si>
  <si>
    <t>0650000</t>
  </si>
  <si>
    <t xml:space="preserve"> - прочие межбюджетные трансферты, передаваемые бюджетам городских округов</t>
  </si>
  <si>
    <t>020 2 02 04999 04 0000 151</t>
  </si>
  <si>
    <t>020 2 02 02999 04 0000 151</t>
  </si>
  <si>
    <t>Председатель представительного органа муниципального образования</t>
  </si>
  <si>
    <t>0021100</t>
  </si>
  <si>
    <t>Процентные платежи по муниципальному долгу</t>
  </si>
  <si>
    <t>Резервные фонды</t>
  </si>
  <si>
    <t>0700000</t>
  </si>
  <si>
    <t>Органы внутренних дел</t>
  </si>
  <si>
    <t>2020000</t>
  </si>
  <si>
    <t>12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</si>
  <si>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</si>
  <si>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</si>
  <si>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</si>
  <si>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</si>
  <si>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</si>
  <si>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</si>
  <si>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</si>
  <si>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</si>
  <si>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</si>
  <si>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</si>
  <si>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</si>
  <si>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Государственная регистрация актов гражданского состояния</t>
  </si>
  <si>
    <t>Национальная экономика</t>
  </si>
  <si>
    <t>Транспорт</t>
  </si>
  <si>
    <t>08</t>
  </si>
  <si>
    <t>000 2 00 00000 00 0000 000</t>
  </si>
  <si>
    <t>БЕЗВОЗМЕЗДНЫЕ ПЕРЕЧИСЛЕНИЯ</t>
  </si>
  <si>
    <t>Дотации на выравнивание уровня бюджетной обеспеченности</t>
  </si>
  <si>
    <r>
      <t xml:space="preserve">Дотация из </t>
    </r>
    <r>
      <rPr>
        <b/>
        <i/>
        <sz val="9"/>
        <rFont val="Times New Roman"/>
        <family val="1"/>
      </rPr>
      <t>Регионального фонда финансовой поддержки муниципальных районов(городских округов)</t>
    </r>
  </si>
  <si>
    <t>Бюджет автономного округа - всего</t>
  </si>
  <si>
    <t>в том числе:</t>
  </si>
  <si>
    <t xml:space="preserve">Факт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</si>
  <si>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</si>
  <si>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2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</si>
  <si>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</si>
  <si>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</si>
  <si>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</si>
  <si>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000 1 19 00000 00 0000 151</t>
  </si>
  <si>
    <t>000 1 19 04000 04 0000 151</t>
  </si>
  <si>
    <t>Возврат остатков субсидий и субвенций из бюджетов городских округов</t>
  </si>
  <si>
    <t>ВОЗВРАТ СУБСИДИЙ И СУБВЕНЦИЙ ПРОШЛЫХ ЛЕТ</t>
  </si>
  <si>
    <t>000 3 00 00000 00 0000 000</t>
  </si>
  <si>
    <t>ДОХОДЫ ОТ ПРЕДПРИНИМАТЕЛЬСКОЙ И ИНОЙ ПРИНОСЯЩЕЙ ДОХОД ДЕЯТЕЛЬНОСТИ</t>
  </si>
  <si>
    <t>Программа "Улучшение жилищных условий населения Ханты - Мансийского автономного округа - Югры" на 2005-2015 годы</t>
  </si>
  <si>
    <t>11</t>
  </si>
  <si>
    <t>Другие общегосударственные вопросы</t>
  </si>
  <si>
    <t>Наименование</t>
  </si>
  <si>
    <t>IX.</t>
  </si>
  <si>
    <t>5200000</t>
  </si>
  <si>
    <t>Приложение 1</t>
  </si>
  <si>
    <t>Код бюджетной классификации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</si>
  <si>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</si>
  <si>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</si>
  <si>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</si>
  <si>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</si>
  <si>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</si>
  <si>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С ФИЗИЧЕСКИХ ЛИЦ 
(30% доля м/б + 10% от доли о/б)</t>
  </si>
  <si>
    <t>ЗАДОЛЖЕННОСТЬ И ПЕРЕРАСЧЕТЫ ПО ОТМЕНЕННЫМ НАЛОГАМ, СБОРАМ И ИНЫМ ОБЯЗАТЕЛЬНЫМ ПЛАТЕЖАМ</t>
  </si>
  <si>
    <t>000 1 17 01000 00 0000 180</t>
  </si>
  <si>
    <t>000 2 02 01001 00 0000 151</t>
  </si>
  <si>
    <t>020 2 02 01001 04 0000 151</t>
  </si>
  <si>
    <t>Иные безвозмездные и безвозвратные перечисления</t>
  </si>
  <si>
    <t>Численность</t>
  </si>
  <si>
    <t>Муниципальные служащие</t>
  </si>
  <si>
    <t>Работники бюджетных учреждений</t>
  </si>
  <si>
    <t xml:space="preserve">Денежные    взыскания    (штрафы)    за    административные правонарушения  в  области  государственного  регулирования производства и  оборота  этилового  спирта,   алкогольной и спиртосодержащей продукции 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</si>
  <si>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</si>
  <si>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</si>
  <si>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</si>
  <si>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000 1 17 00000 00 0000 180</t>
  </si>
  <si>
    <t>ПРОЧИЕ НЕНАЛОГОВЫЕ ДОХОДЫ</t>
  </si>
  <si>
    <t>14</t>
  </si>
  <si>
    <t>АДМИНИСТРАЦИЯ ГОРОДА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</si>
  <si>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</si>
  <si>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</si>
  <si>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</si>
  <si>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V.</t>
  </si>
  <si>
    <t>VI.</t>
  </si>
  <si>
    <t>09</t>
  </si>
  <si>
    <t>000 1 09 00000 00 0000 000</t>
  </si>
  <si>
    <t>Невыясненные поступления, зачисляемые в бюджеты городских округов</t>
  </si>
  <si>
    <t>Другие вопросы в области национальной экономики</t>
  </si>
  <si>
    <t>3400000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</si>
  <si>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</si>
  <si>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</si>
  <si>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</si>
  <si>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1020000</t>
  </si>
  <si>
    <t>Факт</t>
  </si>
  <si>
    <t>Поддержка жилищного хозяйства</t>
  </si>
  <si>
    <t>3500000</t>
  </si>
  <si>
    <t>Мероприятия в области жилищного хозяйства</t>
  </si>
  <si>
    <t>Региональные целевые программы</t>
  </si>
  <si>
    <t>5220000</t>
  </si>
  <si>
    <t>Коммунальное хозяйство</t>
  </si>
  <si>
    <t>Мероприятия в области коммунального хозяйства</t>
  </si>
  <si>
    <t xml:space="preserve">05 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</si>
  <si>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</si>
  <si>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</si>
  <si>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Подпрограмма "Проектирование и строительство инженерных сетей"</t>
  </si>
  <si>
    <t>5222706</t>
  </si>
  <si>
    <t>Другие вопросы в области жилищно - коммунального хозяйства</t>
  </si>
  <si>
    <t>Иные безвозмедные и безвозвратные перечисления</t>
  </si>
  <si>
    <t>5221400</t>
  </si>
  <si>
    <t>2027100</t>
  </si>
  <si>
    <t>Продовольственное обеспечение</t>
  </si>
  <si>
    <t>2027200</t>
  </si>
  <si>
    <t>Вещевое обеспечение</t>
  </si>
  <si>
    <t>2027600</t>
  </si>
  <si>
    <t>Пособия и компенсации военнослужащим, приравненным к ним лицам, а также уволенным из их числа</t>
  </si>
  <si>
    <t>000 01 02 00 00 04 0000 710</t>
  </si>
  <si>
    <t>000 01 02 00 00 00 0000 700</t>
  </si>
  <si>
    <t>020 2 02 02077 04 0360 151</t>
  </si>
  <si>
    <t>020 2 02 02077 04 0361 151</t>
  </si>
  <si>
    <t xml:space="preserve">Прочие безвозмездные поступления в бюджеты городских округов </t>
  </si>
  <si>
    <t>020 2 07 04000 04 0000 180</t>
  </si>
  <si>
    <t>020 2 02 03024 04 0313 151</t>
  </si>
  <si>
    <t>000 1 11 09000 00 0000 120</t>
  </si>
  <si>
    <t xml:space="preserve">Доходы от продажи земельных участков, государственная собственность на которые не ограничена                                </t>
  </si>
  <si>
    <t>Руководство и управление в сфере установленных функций органов государственной власти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</si>
  <si>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</si>
  <si>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</si>
  <si>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</si>
  <si>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</si>
  <si>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</si>
  <si>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</si>
  <si>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0020400</t>
  </si>
  <si>
    <t>5220100</t>
  </si>
  <si>
    <t>Региональная целевая Программа "Молодежь - Югры" на 2009-2011 годы</t>
  </si>
  <si>
    <t>План на 2010 г.</t>
  </si>
  <si>
    <t>План на 2010г.</t>
  </si>
  <si>
    <t xml:space="preserve"> -на организацию отдыха и оздоровления детей</t>
  </si>
  <si>
    <t>020 2 02 03024 04 0315 151</t>
  </si>
  <si>
    <t>020 2 02 04029 04 0000 151</t>
  </si>
  <si>
    <t xml:space="preserve"> - на реализацию дополнительных мероприятий, напрвленных на снижение напряженности на рынке труда</t>
  </si>
  <si>
    <t xml:space="preserve"> -на комплектование книжных фондов библиотек муниципальных образований</t>
  </si>
  <si>
    <t>020 2 02 04025 04 0000 151</t>
  </si>
  <si>
    <t>020 2 02 03024 04 0311 151</t>
  </si>
  <si>
    <t>ЦС</t>
  </si>
  <si>
    <t>ВР</t>
  </si>
  <si>
    <t>5058600</t>
  </si>
  <si>
    <t>План</t>
  </si>
  <si>
    <t>Кассовые расходы</t>
  </si>
  <si>
    <t>Итого расходов</t>
  </si>
  <si>
    <t>Распоряжение главы города от 24.06.2010 №276-р(исполнение решения Арбитражного суда Ханты-Мансийского автономного округа от 30.09.2009 по делу №А-75-6785/2009 и исполнительного листа от 30.09.2009 по делу  №№А-75-6785/2009)</t>
  </si>
  <si>
    <t>Приложение 5</t>
  </si>
  <si>
    <t>Мероприятия по проведению оздоровительной кампании детей</t>
  </si>
  <si>
    <t>Оказание других видов социальной помощи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</si>
  <si>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бюджета автономного округа</t>
  </si>
  <si>
    <t>Распоряжение главы города от 24.06.2010 №274-р (исполнение решения Покачевского городского суда Ханты-Мансийского автономного округа от18.11.2009,кассационного определения Судебной коллегии по гражданским делам суда ХМАО-Югры от 19.01.2010 по иску Куценко А.А., исполнительного листа от18.11.2009 по делу №2-127/2009)
Распоряжение главы города от 24.06.2010 №275-р (исполнение решения Покачевского городского суда Ханты-Мансийского автономного округа от 27.03.2009,кассационного определения Судебной коллегии по гражданским делам суда ХМАО-Югры от 12.05.2009 по иску Аринина А.А., исполнительного листа от 27.03.2009 по делу №2-25/2009)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</si>
  <si>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</si>
  <si>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Программа "Социально-экономическое развитие коренных малочисленных народов Севера Ханты-Мансийского автономного округа-Югры" 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</si>
  <si>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</si>
  <si>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</si>
  <si>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 и правоохранительной деятельности</t>
  </si>
  <si>
    <t>Программа "Обеспечения первичных мер пожарной безопасности в городе Покачи на 2009-2011 годы"</t>
  </si>
  <si>
    <t>Программа "Укрепление пожарной безопасности в Ханты-Мансийском автономном округе" на 2004-2006 г.г.</t>
  </si>
  <si>
    <t>Программа "Содействие занятости населения на 2008-2010 годы"</t>
  </si>
  <si>
    <t>Программа "Государственная поддержка агропромышленного комплекса ХМАО-Югры" на 2008-2011гг</t>
  </si>
  <si>
    <t>Оздоровление детей</t>
  </si>
  <si>
    <t>Программа "Реализация приоритетного национального проекта "Образование" на 2008-2010 годы"</t>
  </si>
  <si>
    <t xml:space="preserve"> Обеспечение жильем отдельных категорий граждан, установленных Федеральными законами от 12.01.1995 г. №5-ФЗ "О ветеранах", от 24.11.1995 №181-ФЗ "О социальной защите инвалидов в Российской Федерации"</t>
  </si>
  <si>
    <t xml:space="preserve"> - на обеспечение жильем отдельных категорий граждан,установленных Федеральными законами от 12.01.1995г. №5-ФЗ "О ветеранах", от 24.11.1995 №181-ФЗ "О социальной защите инвалидов в Российской Федерации"</t>
  </si>
  <si>
    <t>Показатели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 за девять месяцев 2010г.</t>
  </si>
  <si>
    <t>Фактические расходы за девять месяцев                               2010 года</t>
  </si>
  <si>
    <t xml:space="preserve"> -на осуществление полномочий по подготовке проведения статистических переписей</t>
  </si>
  <si>
    <t>Исполнение бюджета города Покачи по доходам за девять месяцев 2010 года</t>
  </si>
  <si>
    <t>Источники внутреннего финансирования дефицита бюджета г.Покачи                                                                                             за девять месяцев 2010 года</t>
  </si>
  <si>
    <t>Исполнение расходов бюджета г.Покачи за девять месяцев 2010 года по ведомственной структуре расходов по главным распорядителям бюджетных средств по разделам, подразделам, целевым статьям и видам расходов классификации расходов бюджета</t>
  </si>
  <si>
    <t>Осуществление полномочий по подготовке проведения статистических переписей</t>
  </si>
  <si>
    <t>0014301</t>
  </si>
  <si>
    <t>Окружной конкурс "Экология и мы"</t>
  </si>
  <si>
    <t>5222200</t>
  </si>
  <si>
    <t>Подпрограмма "Обеспечение комплексной безопасности и комфортных условий образовательного процесса программы "Новая школа Югры" на 2010-2015 г.</t>
  </si>
  <si>
    <t>5221800</t>
  </si>
  <si>
    <t>Подпрограмма "Поддержка способной и талантливой молодежи"</t>
  </si>
  <si>
    <t>5223205</t>
  </si>
  <si>
    <t>Программа "Обеспечение условий для развития физической культуры и массового спорта на 2010 г."</t>
  </si>
  <si>
    <t>7951700</t>
  </si>
  <si>
    <t>Подпрограмма "Обеспечение жильем молодых семей"</t>
  </si>
  <si>
    <t>1040200</t>
  </si>
  <si>
    <t>Судебная система</t>
  </si>
  <si>
    <t>Составление (изменение,дополнение) списков кандидатов в присяжные заседатели федеральных судов общей юрисдикции</t>
  </si>
  <si>
    <t>0014000</t>
  </si>
  <si>
    <t>Данные об использовании средств резервного фонда за девять месяцев  2010 года</t>
  </si>
  <si>
    <t>020 2 02 03070 04 0000 151</t>
  </si>
  <si>
    <t xml:space="preserve">Налог на доходы  физических лиц </t>
  </si>
  <si>
    <t>182 1 01 02000 01 0000 110</t>
  </si>
  <si>
    <t>020 2 02 03002 04 0378 151</t>
  </si>
  <si>
    <t xml:space="preserve"> -на реализацию программы "Социально-экономическое развитие коренных малочисленных народов Севера ХМАО-Югры" </t>
  </si>
  <si>
    <t>Прочие субсидии бюджетам городских округов</t>
  </si>
  <si>
    <t xml:space="preserve">     -подпрограмма "Проектирование и строительство инженерных сетей "</t>
  </si>
  <si>
    <t>Подпрограмма "Развитие материально-технической базы учреждений культуры  Ханты-Мансийского автономного округа-Югры"</t>
  </si>
  <si>
    <t xml:space="preserve">Программа  "Развитие материально-технической базы дошкольных образовательных учреждений в Ханты-Мансийском автономном округе-Югре на 2007-2010 годы" </t>
  </si>
  <si>
    <t>Субсидии  на подпрограмму "Обеспечение жильем молодых семей".</t>
  </si>
  <si>
    <t>0014300</t>
  </si>
  <si>
    <t>Реализация дополнительных мероприятий направленных на снижение напраженности на рынке труда субъектов РФ</t>
  </si>
  <si>
    <t>Программа "О реализации приоритетного национального проекта "Доступное и комфортное жилье-гражданам России" в городе Покачи на 2009-2012 годы"</t>
  </si>
  <si>
    <t>Программа "Развитие материально-технической базы социальной сферы Ханты-Мансийского автономном округе-Югре" на 2006-2010 годы"</t>
  </si>
  <si>
    <t>Подпрограмма "Развитие материально-технической базы дошкольных образовательных учреждений в Ханты-Мансийского автономном округе-Югре" на 2007-2010 годы"</t>
  </si>
  <si>
    <t>Программа "Комплексные меры противодействия злоупотреблению наркомании и их незаконному обороту" на 2008-2012 годы</t>
  </si>
  <si>
    <t>Федеральная  целевая программа "Жилье"</t>
  </si>
  <si>
    <t>от   22  ноября  2010 года  № 798</t>
  </si>
  <si>
    <t>от  22  ноября  2010 года  №  798</t>
  </si>
  <si>
    <t>от  22  ноября  2010 года  № 798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</si>
</sst>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\ ###\ ##0"/>
    <numFmt numFmtId="166" formatCode="#\ ###\ ###"/>
    <numFmt numFmtId="167" formatCode="#,##0.000000000"/>
    <numFmt numFmtId="168" formatCode="?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00000"/>
    <numFmt numFmtId="186" formatCode="0.0"/>
    <numFmt numFmtId="187" formatCode="0.000"/>
    <numFmt numFmtId="188" formatCode="0.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?_р_._-;_-@_-"/>
    <numFmt numFmtId="195" formatCode="#,##0.000"/>
  </numFmts>
  <fonts count="7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color indexed="5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48"/>
      <name val="Times New Roman"/>
      <family val="1"/>
    </font>
    <font>
      <sz val="9"/>
      <name val="Times New Roman"/>
      <family val="1"/>
    </font>
    <font>
      <b/>
      <sz val="10"/>
      <color indexed="20"/>
      <name val="Times New Roman"/>
      <family val="1"/>
    </font>
    <font>
      <i/>
      <sz val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1" fontId="3" fillId="0" borderId="10" xfId="54" applyNumberFormat="1" applyFont="1" applyFill="1" applyBorder="1" applyAlignment="1">
      <alignment horizontal="left" vertical="top" wrapText="1" indent="1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3" fontId="10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top"/>
    </xf>
    <xf numFmtId="0" fontId="12" fillId="33" borderId="10" xfId="54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2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0" xfId="54" applyFont="1" applyFill="1" applyAlignment="1">
      <alignment horizontal="center"/>
      <protection/>
    </xf>
    <xf numFmtId="0" fontId="16" fillId="0" borderId="0" xfId="54" applyFont="1" applyFill="1" applyBorder="1" applyAlignment="1">
      <alignment horizontal="center"/>
      <protection/>
    </xf>
    <xf numFmtId="0" fontId="17" fillId="0" borderId="0" xfId="54" applyFont="1" applyFill="1" applyBorder="1" applyAlignment="1">
      <alignment horizontal="right"/>
      <protection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8" fillId="0" borderId="10" xfId="54" applyFont="1" applyFill="1" applyBorder="1" applyAlignment="1">
      <alignment vertical="top"/>
      <protection/>
    </xf>
    <xf numFmtId="0" fontId="18" fillId="0" borderId="10" xfId="54" applyFont="1" applyFill="1" applyBorder="1" applyAlignment="1">
      <alignment horizontal="left" vertical="top"/>
      <protection/>
    </xf>
    <xf numFmtId="4" fontId="18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9" fillId="0" borderId="10" xfId="54" applyFont="1" applyFill="1" applyBorder="1" applyAlignment="1">
      <alignment vertical="top"/>
      <protection/>
    </xf>
    <xf numFmtId="0" fontId="19" fillId="0" borderId="10" xfId="54" applyFont="1" applyFill="1" applyBorder="1" applyAlignment="1">
      <alignment horizontal="left" vertical="top" wrapText="1"/>
      <protection/>
    </xf>
    <xf numFmtId="4" fontId="19" fillId="34" borderId="10" xfId="0" applyNumberFormat="1" applyFont="1" applyFill="1" applyBorder="1" applyAlignment="1">
      <alignment horizontal="center"/>
    </xf>
    <xf numFmtId="0" fontId="15" fillId="0" borderId="10" xfId="54" applyFont="1" applyFill="1" applyBorder="1" applyAlignment="1">
      <alignment vertical="top"/>
      <protection/>
    </xf>
    <xf numFmtId="0" fontId="15" fillId="0" borderId="10" xfId="54" applyFont="1" applyFill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left" vertical="top"/>
      <protection/>
    </xf>
    <xf numFmtId="1" fontId="20" fillId="0" borderId="12" xfId="54" applyNumberFormat="1" applyFont="1" applyFill="1" applyBorder="1" applyAlignment="1">
      <alignment horizontal="left" vertical="top" wrapText="1"/>
      <protection/>
    </xf>
    <xf numFmtId="0" fontId="20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4" fontId="2" fillId="34" borderId="10" xfId="0" applyNumberFormat="1" applyFont="1" applyFill="1" applyBorder="1" applyAlignment="1">
      <alignment horizontal="center"/>
    </xf>
    <xf numFmtId="0" fontId="19" fillId="0" borderId="10" xfId="54" applyFont="1" applyFill="1" applyBorder="1" applyAlignment="1">
      <alignment horizontal="left" vertical="top"/>
      <protection/>
    </xf>
    <xf numFmtId="0" fontId="19" fillId="35" borderId="10" xfId="54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/>
    </xf>
    <xf numFmtId="0" fontId="19" fillId="34" borderId="10" xfId="54" applyFont="1" applyFill="1" applyBorder="1" applyAlignment="1">
      <alignment horizontal="left" vertical="top"/>
      <protection/>
    </xf>
    <xf numFmtId="0" fontId="19" fillId="34" borderId="10" xfId="54" applyFont="1" applyFill="1" applyBorder="1" applyAlignment="1">
      <alignment horizontal="left" vertical="top" wrapText="1"/>
      <protection/>
    </xf>
    <xf numFmtId="0" fontId="2" fillId="34" borderId="0" xfId="0" applyFont="1" applyFill="1" applyAlignment="1">
      <alignment horizontal="center"/>
    </xf>
    <xf numFmtId="0" fontId="2" fillId="34" borderId="10" xfId="54" applyFont="1" applyFill="1" applyBorder="1" applyAlignment="1">
      <alignment horizontal="left" vertical="top"/>
      <protection/>
    </xf>
    <xf numFmtId="0" fontId="20" fillId="34" borderId="10" xfId="54" applyFont="1" applyFill="1" applyBorder="1" applyAlignment="1">
      <alignment horizontal="left" vertical="top" wrapText="1"/>
      <protection/>
    </xf>
    <xf numFmtId="0" fontId="15" fillId="0" borderId="0" xfId="54" applyFont="1" applyFill="1" applyBorder="1" applyAlignment="1">
      <alignment horizontal="left" vertical="top"/>
      <protection/>
    </xf>
    <xf numFmtId="0" fontId="15" fillId="0" borderId="0" xfId="54" applyFont="1" applyFill="1" applyBorder="1" applyAlignment="1">
      <alignment horizontal="right" vertical="top" wrapText="1"/>
      <protection/>
    </xf>
    <xf numFmtId="4" fontId="2" fillId="34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1" fillId="0" borderId="10" xfId="54" applyFont="1" applyFill="1" applyBorder="1" applyAlignment="1">
      <alignment horizontal="left" vertical="top"/>
      <protection/>
    </xf>
    <xf numFmtId="0" fontId="21" fillId="0" borderId="10" xfId="54" applyFont="1" applyFill="1" applyBorder="1" applyAlignment="1">
      <alignment horizontal="left" vertical="top" wrapText="1"/>
      <protection/>
    </xf>
    <xf numFmtId="4" fontId="21" fillId="34" borderId="10" xfId="0" applyNumberFormat="1" applyFont="1" applyFill="1" applyBorder="1" applyAlignment="1">
      <alignment horizontal="center"/>
    </xf>
    <xf numFmtId="0" fontId="22" fillId="0" borderId="10" xfId="54" applyFont="1" applyFill="1" applyBorder="1" applyAlignment="1">
      <alignment horizontal="left" vertical="top"/>
      <protection/>
    </xf>
    <xf numFmtId="4" fontId="22" fillId="34" borderId="10" xfId="0" applyNumberFormat="1" applyFont="1" applyFill="1" applyBorder="1" applyAlignment="1">
      <alignment horizontal="center"/>
    </xf>
    <xf numFmtId="3" fontId="19" fillId="0" borderId="10" xfId="54" applyNumberFormat="1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4" fontId="24" fillId="34" borderId="10" xfId="0" applyNumberFormat="1" applyFont="1" applyFill="1" applyBorder="1" applyAlignment="1">
      <alignment horizontal="center"/>
    </xf>
    <xf numFmtId="0" fontId="15" fillId="0" borderId="12" xfId="54" applyFont="1" applyFill="1" applyBorder="1" applyAlignment="1">
      <alignment horizontal="center" vertical="top"/>
      <protection/>
    </xf>
    <xf numFmtId="0" fontId="15" fillId="0" borderId="10" xfId="54" applyFont="1" applyFill="1" applyBorder="1" applyAlignment="1">
      <alignment horizontal="left" vertical="top"/>
      <protection/>
    </xf>
    <xf numFmtId="0" fontId="15" fillId="0" borderId="0" xfId="0" applyFont="1" applyFill="1" applyAlignment="1">
      <alignment horizontal="center"/>
    </xf>
    <xf numFmtId="0" fontId="14" fillId="0" borderId="10" xfId="54" applyFont="1" applyFill="1" applyBorder="1" applyAlignment="1">
      <alignment horizontal="left" vertical="top"/>
      <protection/>
    </xf>
    <xf numFmtId="3" fontId="2" fillId="0" borderId="10" xfId="54" applyNumberFormat="1" applyFont="1" applyFill="1" applyBorder="1" applyAlignment="1">
      <alignment horizontal="left" vertical="top" wrapText="1"/>
      <protection/>
    </xf>
    <xf numFmtId="3" fontId="2" fillId="34" borderId="10" xfId="54" applyNumberFormat="1" applyFont="1" applyFill="1" applyBorder="1" applyAlignment="1">
      <alignment horizontal="left" vertical="top" wrapText="1"/>
      <protection/>
    </xf>
    <xf numFmtId="3" fontId="22" fillId="0" borderId="10" xfId="54" applyNumberFormat="1" applyFont="1" applyFill="1" applyBorder="1" applyAlignment="1">
      <alignment horizontal="left" vertical="top" wrapText="1"/>
      <protection/>
    </xf>
    <xf numFmtId="0" fontId="23" fillId="34" borderId="10" xfId="54" applyFont="1" applyFill="1" applyBorder="1" applyAlignment="1">
      <alignment horizontal="left" vertical="top"/>
      <protection/>
    </xf>
    <xf numFmtId="0" fontId="14" fillId="34" borderId="10" xfId="54" applyFont="1" applyFill="1" applyBorder="1" applyAlignment="1">
      <alignment horizontal="left" vertical="top"/>
      <protection/>
    </xf>
    <xf numFmtId="4" fontId="19" fillId="0" borderId="10" xfId="0" applyNumberFormat="1" applyFont="1" applyFill="1" applyBorder="1" applyAlignment="1">
      <alignment horizontal="center"/>
    </xf>
    <xf numFmtId="3" fontId="21" fillId="0" borderId="10" xfId="54" applyNumberFormat="1" applyFont="1" applyFill="1" applyBorder="1" applyAlignment="1">
      <alignment horizontal="left" vertical="top" wrapText="1"/>
      <protection/>
    </xf>
    <xf numFmtId="4" fontId="21" fillId="0" borderId="10" xfId="0" applyNumberFormat="1" applyFont="1" applyFill="1" applyBorder="1" applyAlignment="1">
      <alignment horizontal="center"/>
    </xf>
    <xf numFmtId="3" fontId="15" fillId="0" borderId="10" xfId="54" applyNumberFormat="1" applyFont="1" applyFill="1" applyBorder="1" applyAlignment="1">
      <alignment horizontal="left" vertical="center"/>
      <protection/>
    </xf>
    <xf numFmtId="3" fontId="25" fillId="0" borderId="10" xfId="54" applyNumberFormat="1" applyFont="1" applyFill="1" applyBorder="1" applyAlignment="1">
      <alignment horizontal="center" vertical="center" wrapText="1"/>
      <protection/>
    </xf>
    <xf numFmtId="4" fontId="25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textRotation="90" wrapText="1"/>
    </xf>
    <xf numFmtId="3" fontId="14" fillId="0" borderId="14" xfId="0" applyNumberFormat="1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31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33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 wrapText="1"/>
    </xf>
    <xf numFmtId="0" fontId="28" fillId="36" borderId="0" xfId="0" applyFont="1" applyFill="1" applyAlignment="1">
      <alignment vertical="center"/>
    </xf>
    <xf numFmtId="0" fontId="34" fillId="36" borderId="0" xfId="0" applyFont="1" applyFill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5" fillId="0" borderId="14" xfId="54" applyFont="1" applyFill="1" applyBorder="1" applyAlignment="1">
      <alignment horizontal="center" vertical="top"/>
      <protection/>
    </xf>
    <xf numFmtId="0" fontId="15" fillId="0" borderId="16" xfId="54" applyFont="1" applyFill="1" applyBorder="1" applyAlignment="1">
      <alignment horizontal="center" vertical="top"/>
      <protection/>
    </xf>
    <xf numFmtId="0" fontId="15" fillId="0" borderId="12" xfId="54" applyFont="1" applyFill="1" applyBorder="1" applyAlignment="1">
      <alignment horizontal="center" vertical="top"/>
      <protection/>
    </xf>
    <xf numFmtId="0" fontId="10" fillId="0" borderId="0" xfId="54" applyFont="1" applyFill="1" applyBorder="1" applyAlignment="1">
      <alignment horizontal="center" vertical="top" wrapText="1"/>
      <protection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3" fontId="10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Январ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7"/>
  <sheetViews>
    <sheetView zoomScalePageLayoutView="0" workbookViewId="0" topLeftCell="A1">
      <selection activeCell="B13" sqref="B13"/>
    </sheetView>
  </sheetViews>
  <sheetFormatPr defaultColWidth="9.00390625" defaultRowHeight="12.75" outlineLevelRow="3" outlineLevelCol="1"/>
  <cols>
    <col min="1" max="1" width="24.875" style="44" customWidth="1"/>
    <col min="2" max="2" width="50.125" style="45" customWidth="1" outlineLevel="1"/>
    <col min="3" max="3" width="17.25390625" style="45" customWidth="1" outlineLevel="1"/>
    <col min="4" max="4" width="15.625" style="44" customWidth="1"/>
    <col min="5" max="5" width="15.875" style="44" customWidth="1"/>
    <col min="6" max="6" width="11.375" style="44" customWidth="1"/>
    <col min="7" max="7" width="8.375" style="44" customWidth="1"/>
    <col min="8" max="16384" width="9.125" style="44" customWidth="1"/>
  </cols>
  <sheetData>
    <row r="1" spans="5:7" ht="18.75">
      <c r="E1" s="46"/>
      <c r="G1" s="14" t="s">
        <v>459</v>
      </c>
    </row>
    <row r="2" spans="5:7" ht="18.75">
      <c r="E2" s="47"/>
      <c r="G2" s="14" t="s">
        <v>103</v>
      </c>
    </row>
    <row r="3" spans="5:7" ht="18.75">
      <c r="E3" s="48"/>
      <c r="G3" s="14" t="s">
        <v>612</v>
      </c>
    </row>
    <row r="4" ht="12" customHeight="1"/>
    <row r="5" spans="1:5" ht="17.25" customHeight="1">
      <c r="A5" s="207" t="s">
        <v>575</v>
      </c>
      <c r="B5" s="207"/>
      <c r="C5" s="207"/>
      <c r="D5" s="207"/>
      <c r="E5" s="207"/>
    </row>
    <row r="6" spans="1:3" ht="12.75" customHeight="1">
      <c r="A6" s="49"/>
      <c r="B6" s="50"/>
      <c r="C6" s="50"/>
    </row>
    <row r="7" spans="1:7" ht="23.25" customHeight="1">
      <c r="A7" s="49"/>
      <c r="B7" s="51"/>
      <c r="C7" s="51"/>
      <c r="G7" s="52" t="s">
        <v>62</v>
      </c>
    </row>
    <row r="8" spans="1:7" s="53" customFormat="1" ht="51" customHeight="1">
      <c r="A8" s="37" t="s">
        <v>460</v>
      </c>
      <c r="B8" s="37" t="s">
        <v>456</v>
      </c>
      <c r="C8" s="37" t="s">
        <v>538</v>
      </c>
      <c r="D8" s="38" t="s">
        <v>388</v>
      </c>
      <c r="E8" s="39" t="s">
        <v>497</v>
      </c>
      <c r="F8" s="40" t="s">
        <v>155</v>
      </c>
      <c r="G8" s="40" t="s">
        <v>156</v>
      </c>
    </row>
    <row r="9" spans="1:7" ht="17.25" customHeight="1">
      <c r="A9" s="54" t="s">
        <v>461</v>
      </c>
      <c r="B9" s="55" t="s">
        <v>462</v>
      </c>
      <c r="C9" s="56">
        <f>C10+C13+C16+C20+C23+C24+C27+C31+C35+C37+C46+C48+C29</f>
        <v>347863032.11</v>
      </c>
      <c r="D9" s="56">
        <f>D10+D13+D16+D20+D23+D24+D27+D31+D35+D37+D46+D48+D29</f>
        <v>262667032.10999998</v>
      </c>
      <c r="E9" s="56">
        <f>E10+E13+E16+E20+E23+E24+E27+E31+E35+E37+E46+E48+E29</f>
        <v>259941234.49</v>
      </c>
      <c r="F9" s="57">
        <f>E9/D9*100</f>
        <v>98.9622612331271</v>
      </c>
      <c r="G9" s="57">
        <f aca="true" t="shared" si="0" ref="G9:G49">E9/$E$128*100</f>
        <v>25.725295444178638</v>
      </c>
    </row>
    <row r="10" spans="1:7" ht="14.25" customHeight="1" outlineLevel="1">
      <c r="A10" s="58" t="s">
        <v>463</v>
      </c>
      <c r="B10" s="59" t="s">
        <v>464</v>
      </c>
      <c r="C10" s="60">
        <f>SUM(C11)</f>
        <v>250000000</v>
      </c>
      <c r="D10" s="60">
        <f>SUM(D11)</f>
        <v>190167000</v>
      </c>
      <c r="E10" s="60">
        <f>SUM(E11)</f>
        <v>179340052.91</v>
      </c>
      <c r="F10" s="57">
        <f aca="true" t="shared" si="1" ref="F10:F56">E10/D10*100</f>
        <v>94.30661098402983</v>
      </c>
      <c r="G10" s="57">
        <f t="shared" si="0"/>
        <v>17.74853402976304</v>
      </c>
    </row>
    <row r="11" spans="1:7" ht="15" customHeight="1" outlineLevel="2">
      <c r="A11" s="61" t="s">
        <v>465</v>
      </c>
      <c r="B11" s="62" t="s">
        <v>466</v>
      </c>
      <c r="C11" s="60">
        <f>SUM(C12:C12)</f>
        <v>250000000</v>
      </c>
      <c r="D11" s="60">
        <f>SUM(D12:D12)</f>
        <v>190167000</v>
      </c>
      <c r="E11" s="60">
        <f>SUM(E12:E12)</f>
        <v>179340052.91</v>
      </c>
      <c r="F11" s="57">
        <f t="shared" si="1"/>
        <v>94.30661098402983</v>
      </c>
      <c r="G11" s="57">
        <f t="shared" si="0"/>
        <v>17.74853402976304</v>
      </c>
    </row>
    <row r="12" spans="1:7" s="65" customFormat="1" ht="24" customHeight="1" outlineLevel="3">
      <c r="A12" s="63" t="s">
        <v>596</v>
      </c>
      <c r="B12" s="64" t="s">
        <v>595</v>
      </c>
      <c r="C12" s="57">
        <v>250000000</v>
      </c>
      <c r="D12" s="57">
        <v>190167000</v>
      </c>
      <c r="E12" s="57">
        <v>179340052.91</v>
      </c>
      <c r="F12" s="57">
        <f>E12/D12*100</f>
        <v>94.30661098402983</v>
      </c>
      <c r="G12" s="57">
        <f t="shared" si="0"/>
        <v>17.74853402976304</v>
      </c>
    </row>
    <row r="13" spans="1:7" ht="17.25" customHeight="1" outlineLevel="1">
      <c r="A13" s="59" t="s">
        <v>198</v>
      </c>
      <c r="B13" s="59" t="s">
        <v>199</v>
      </c>
      <c r="C13" s="60">
        <f>SUM(C14:C15)</f>
        <v>25036000</v>
      </c>
      <c r="D13" s="60">
        <f>SUM(D14:D15)</f>
        <v>19007000</v>
      </c>
      <c r="E13" s="60">
        <f>SUM(E14:E15)</f>
        <v>13607258.45</v>
      </c>
      <c r="F13" s="57">
        <f t="shared" si="1"/>
        <v>71.59077418845689</v>
      </c>
      <c r="G13" s="57">
        <f t="shared" si="0"/>
        <v>1.3466533868639174</v>
      </c>
    </row>
    <row r="14" spans="1:7" ht="24" outlineLevel="2">
      <c r="A14" s="66" t="s">
        <v>200</v>
      </c>
      <c r="B14" s="67" t="s">
        <v>201</v>
      </c>
      <c r="C14" s="68">
        <v>14081000</v>
      </c>
      <c r="D14" s="68">
        <v>10396000</v>
      </c>
      <c r="E14" s="68">
        <v>6457829.19</v>
      </c>
      <c r="F14" s="57">
        <f t="shared" si="1"/>
        <v>62.118403135821474</v>
      </c>
      <c r="G14" s="57">
        <f t="shared" si="0"/>
        <v>0.6391043120447358</v>
      </c>
    </row>
    <row r="15" spans="1:7" ht="27.75" customHeight="1" outlineLevel="2">
      <c r="A15" s="66" t="s">
        <v>202</v>
      </c>
      <c r="B15" s="67" t="s">
        <v>203</v>
      </c>
      <c r="C15" s="68">
        <v>10955000</v>
      </c>
      <c r="D15" s="68">
        <v>8611000</v>
      </c>
      <c r="E15" s="68">
        <v>7149429.26</v>
      </c>
      <c r="F15" s="57">
        <f t="shared" si="1"/>
        <v>83.02670142840553</v>
      </c>
      <c r="G15" s="57">
        <f t="shared" si="0"/>
        <v>0.7075490748191816</v>
      </c>
    </row>
    <row r="16" spans="1:7" ht="16.5" customHeight="1" outlineLevel="1">
      <c r="A16" s="69" t="s">
        <v>204</v>
      </c>
      <c r="B16" s="59" t="s">
        <v>205</v>
      </c>
      <c r="C16" s="60">
        <f>C17+C18+C19</f>
        <v>25963000</v>
      </c>
      <c r="D16" s="60">
        <f>D17+D18+D19</f>
        <v>23179000</v>
      </c>
      <c r="E16" s="60">
        <f>E17+E18+E19</f>
        <v>28053780.09</v>
      </c>
      <c r="F16" s="57">
        <f t="shared" si="1"/>
        <v>121.03101984554985</v>
      </c>
      <c r="G16" s="57">
        <f t="shared" si="0"/>
        <v>2.7763651371326774</v>
      </c>
    </row>
    <row r="17" spans="1:7" ht="27" customHeight="1" outlineLevel="2">
      <c r="A17" s="63" t="s">
        <v>237</v>
      </c>
      <c r="B17" s="67" t="s">
        <v>206</v>
      </c>
      <c r="C17" s="68">
        <v>405000</v>
      </c>
      <c r="D17" s="68">
        <v>335000</v>
      </c>
      <c r="E17" s="68">
        <v>2194429.6</v>
      </c>
      <c r="F17" s="57">
        <f t="shared" si="1"/>
        <v>655.0536119402985</v>
      </c>
      <c r="G17" s="57">
        <f t="shared" si="0"/>
        <v>0.21717350809004674</v>
      </c>
    </row>
    <row r="18" spans="1:7" ht="18.75" customHeight="1" outlineLevel="2">
      <c r="A18" s="63" t="s">
        <v>207</v>
      </c>
      <c r="B18" s="67" t="s">
        <v>128</v>
      </c>
      <c r="C18" s="68">
        <v>15720000</v>
      </c>
      <c r="D18" s="68">
        <v>13006000</v>
      </c>
      <c r="E18" s="68">
        <v>13452833.11</v>
      </c>
      <c r="F18" s="57">
        <f t="shared" si="1"/>
        <v>103.43559211133322</v>
      </c>
      <c r="G18" s="57">
        <f t="shared" si="0"/>
        <v>1.3313705576376809</v>
      </c>
    </row>
    <row r="19" spans="1:7" ht="18.75" customHeight="1" outlineLevel="2">
      <c r="A19" s="63" t="s">
        <v>208</v>
      </c>
      <c r="B19" s="67" t="s">
        <v>209</v>
      </c>
      <c r="C19" s="68">
        <v>9838000</v>
      </c>
      <c r="D19" s="68">
        <v>9838000</v>
      </c>
      <c r="E19" s="68">
        <v>12406517.38</v>
      </c>
      <c r="F19" s="57">
        <f t="shared" si="1"/>
        <v>126.10812543199839</v>
      </c>
      <c r="G19" s="57">
        <f t="shared" si="0"/>
        <v>1.2278210714049498</v>
      </c>
    </row>
    <row r="20" spans="1:7" ht="19.5" customHeight="1" outlineLevel="1">
      <c r="A20" s="59" t="s">
        <v>210</v>
      </c>
      <c r="B20" s="59" t="s">
        <v>211</v>
      </c>
      <c r="C20" s="60">
        <f>SUM(C21:C22)</f>
        <v>1353000</v>
      </c>
      <c r="D20" s="60">
        <f>SUM(D21:D22)</f>
        <v>1352000</v>
      </c>
      <c r="E20" s="60">
        <f>SUM(E21:E22)</f>
        <v>3083304.62</v>
      </c>
      <c r="F20" s="57">
        <f t="shared" si="1"/>
        <v>228.055075443787</v>
      </c>
      <c r="G20" s="57">
        <f t="shared" si="0"/>
        <v>0.30514174655484433</v>
      </c>
    </row>
    <row r="21" spans="1:7" ht="29.25" customHeight="1" outlineLevel="2">
      <c r="A21" s="66" t="s">
        <v>212</v>
      </c>
      <c r="B21" s="67" t="s">
        <v>213</v>
      </c>
      <c r="C21" s="68">
        <v>350000</v>
      </c>
      <c r="D21" s="68">
        <v>350000</v>
      </c>
      <c r="E21" s="68">
        <v>407392.62</v>
      </c>
      <c r="F21" s="57">
        <f t="shared" si="1"/>
        <v>116.39789142857143</v>
      </c>
      <c r="G21" s="57">
        <f t="shared" si="0"/>
        <v>0.04031794159876231</v>
      </c>
    </row>
    <row r="22" spans="1:7" ht="38.25" customHeight="1" outlineLevel="2">
      <c r="A22" s="63" t="s">
        <v>214</v>
      </c>
      <c r="B22" s="67" t="s">
        <v>215</v>
      </c>
      <c r="C22" s="68">
        <v>1003000</v>
      </c>
      <c r="D22" s="68">
        <v>1002000</v>
      </c>
      <c r="E22" s="68">
        <v>2675912</v>
      </c>
      <c r="F22" s="57">
        <f t="shared" si="1"/>
        <v>267.05708582834336</v>
      </c>
      <c r="G22" s="57">
        <f t="shared" si="0"/>
        <v>0.264823804956082</v>
      </c>
    </row>
    <row r="23" spans="1:7" ht="43.5" customHeight="1" outlineLevel="2">
      <c r="A23" s="59" t="s">
        <v>489</v>
      </c>
      <c r="B23" s="70" t="s">
        <v>467</v>
      </c>
      <c r="C23" s="60">
        <v>15000</v>
      </c>
      <c r="D23" s="60">
        <v>13000</v>
      </c>
      <c r="E23" s="60">
        <v>1284.81</v>
      </c>
      <c r="F23" s="57">
        <f t="shared" si="1"/>
        <v>9.883153846153846</v>
      </c>
      <c r="G23" s="57">
        <f t="shared" si="0"/>
        <v>0.0001271522654129223</v>
      </c>
    </row>
    <row r="24" spans="1:7" ht="41.25" customHeight="1" outlineLevel="1">
      <c r="A24" s="69" t="s">
        <v>483</v>
      </c>
      <c r="B24" s="59" t="s">
        <v>484</v>
      </c>
      <c r="C24" s="60">
        <f>SUM(C25:C26)</f>
        <v>30700000</v>
      </c>
      <c r="D24" s="60">
        <f>SUM(D25:D26)</f>
        <v>15700000</v>
      </c>
      <c r="E24" s="60">
        <f>SUM(E25:E26)</f>
        <v>22978111.490000002</v>
      </c>
      <c r="F24" s="57">
        <f t="shared" si="1"/>
        <v>146.35739802547772</v>
      </c>
      <c r="G24" s="57">
        <f t="shared" si="0"/>
        <v>2.2740474707265665</v>
      </c>
    </row>
    <row r="25" spans="1:7" ht="29.25" customHeight="1" outlineLevel="2">
      <c r="A25" s="63" t="s">
        <v>485</v>
      </c>
      <c r="B25" s="67" t="s">
        <v>27</v>
      </c>
      <c r="C25" s="68">
        <v>23000000</v>
      </c>
      <c r="D25" s="68">
        <v>9925000</v>
      </c>
      <c r="E25" s="68">
        <v>16596230.73</v>
      </c>
      <c r="F25" s="57">
        <f t="shared" si="1"/>
        <v>167.21643052896727</v>
      </c>
      <c r="G25" s="57">
        <f t="shared" si="0"/>
        <v>1.6424594567562967</v>
      </c>
    </row>
    <row r="26" spans="1:7" ht="27" customHeight="1" outlineLevel="2">
      <c r="A26" s="63" t="s">
        <v>526</v>
      </c>
      <c r="B26" s="67" t="s">
        <v>28</v>
      </c>
      <c r="C26" s="68">
        <v>7700000</v>
      </c>
      <c r="D26" s="68">
        <v>5775000</v>
      </c>
      <c r="E26" s="68">
        <v>6381880.76</v>
      </c>
      <c r="F26" s="57">
        <f t="shared" si="1"/>
        <v>110.50875774891776</v>
      </c>
      <c r="G26" s="57">
        <f t="shared" si="0"/>
        <v>0.6315880139702698</v>
      </c>
    </row>
    <row r="27" spans="1:7" ht="27" customHeight="1" outlineLevel="1">
      <c r="A27" s="69" t="s">
        <v>29</v>
      </c>
      <c r="B27" s="59" t="s">
        <v>30</v>
      </c>
      <c r="C27" s="60">
        <f>SUM(C28)</f>
        <v>1608000</v>
      </c>
      <c r="D27" s="60">
        <f>SUM(D28)</f>
        <v>1331000</v>
      </c>
      <c r="E27" s="60">
        <f>SUM(E28)</f>
        <v>845886.14</v>
      </c>
      <c r="F27" s="57">
        <f t="shared" si="1"/>
        <v>63.55267768595041</v>
      </c>
      <c r="G27" s="57">
        <f t="shared" si="0"/>
        <v>0.08371380903199101</v>
      </c>
    </row>
    <row r="28" spans="1:7" ht="17.25" customHeight="1" outlineLevel="2">
      <c r="A28" s="63" t="s">
        <v>31</v>
      </c>
      <c r="B28" s="67" t="s">
        <v>32</v>
      </c>
      <c r="C28" s="68">
        <v>1608000</v>
      </c>
      <c r="D28" s="68">
        <v>1331000</v>
      </c>
      <c r="E28" s="68">
        <v>845886.14</v>
      </c>
      <c r="F28" s="57">
        <f t="shared" si="1"/>
        <v>63.55267768595041</v>
      </c>
      <c r="G28" s="57">
        <f t="shared" si="0"/>
        <v>0.08371380903199101</v>
      </c>
    </row>
    <row r="29" spans="1:7" ht="25.5" outlineLevel="2">
      <c r="A29" s="69" t="s">
        <v>50</v>
      </c>
      <c r="B29" s="59" t="s">
        <v>51</v>
      </c>
      <c r="C29" s="60">
        <f>SUM(C30)</f>
        <v>7021625.91</v>
      </c>
      <c r="D29" s="60">
        <f>SUM(D30)</f>
        <v>7021625.91</v>
      </c>
      <c r="E29" s="60">
        <f>SUM(E30)</f>
        <v>7287667.4</v>
      </c>
      <c r="F29" s="57">
        <f t="shared" si="1"/>
        <v>103.78888726642516</v>
      </c>
      <c r="G29" s="57">
        <f t="shared" si="0"/>
        <v>0.7212299246471474</v>
      </c>
    </row>
    <row r="30" spans="1:7" ht="36" outlineLevel="2">
      <c r="A30" s="63" t="s">
        <v>52</v>
      </c>
      <c r="B30" s="67" t="s">
        <v>53</v>
      </c>
      <c r="C30" s="68">
        <v>7021625.91</v>
      </c>
      <c r="D30" s="68">
        <v>7021625.91</v>
      </c>
      <c r="E30" s="68">
        <v>7287667.4</v>
      </c>
      <c r="F30" s="57">
        <f t="shared" si="1"/>
        <v>103.78888726642516</v>
      </c>
      <c r="G30" s="57">
        <f t="shared" si="0"/>
        <v>0.7212299246471474</v>
      </c>
    </row>
    <row r="31" spans="1:7" ht="27.75" customHeight="1" outlineLevel="1">
      <c r="A31" s="69" t="s">
        <v>33</v>
      </c>
      <c r="B31" s="59" t="s">
        <v>34</v>
      </c>
      <c r="C31" s="60">
        <f>SUM(C32:C34)</f>
        <v>2166406.2</v>
      </c>
      <c r="D31" s="60">
        <f>SUM(D32:D34)</f>
        <v>1826406.2</v>
      </c>
      <c r="E31" s="60">
        <f>SUM(E32:E34)</f>
        <v>1896242.33</v>
      </c>
      <c r="F31" s="57">
        <f t="shared" si="1"/>
        <v>103.82369102776809</v>
      </c>
      <c r="G31" s="57">
        <f t="shared" si="0"/>
        <v>0.18766316267103947</v>
      </c>
    </row>
    <row r="32" spans="1:7" s="71" customFormat="1" ht="16.5" customHeight="1" outlineLevel="2">
      <c r="A32" s="63" t="s">
        <v>35</v>
      </c>
      <c r="B32" s="67" t="s">
        <v>36</v>
      </c>
      <c r="C32" s="68">
        <v>1666406.2</v>
      </c>
      <c r="D32" s="68">
        <v>1666406.2</v>
      </c>
      <c r="E32" s="68">
        <v>1666406.2</v>
      </c>
      <c r="F32" s="57">
        <f>E32/D32*100</f>
        <v>100</v>
      </c>
      <c r="G32" s="57">
        <f t="shared" si="0"/>
        <v>0.16491724334970873</v>
      </c>
    </row>
    <row r="33" spans="1:7" ht="27.75" customHeight="1" outlineLevel="2">
      <c r="A33" s="63" t="s">
        <v>37</v>
      </c>
      <c r="B33" s="67" t="s">
        <v>38</v>
      </c>
      <c r="C33" s="68">
        <v>500000</v>
      </c>
      <c r="D33" s="68">
        <v>160000</v>
      </c>
      <c r="E33" s="68">
        <v>7000</v>
      </c>
      <c r="F33" s="57">
        <f t="shared" si="1"/>
        <v>4.375</v>
      </c>
      <c r="G33" s="57">
        <f t="shared" si="0"/>
        <v>0.0006927606867088955</v>
      </c>
    </row>
    <row r="34" spans="1:7" ht="27.75" customHeight="1" outlineLevel="2">
      <c r="A34" s="63" t="s">
        <v>325</v>
      </c>
      <c r="B34" s="67" t="s">
        <v>527</v>
      </c>
      <c r="C34" s="68">
        <v>0</v>
      </c>
      <c r="D34" s="68">
        <v>0</v>
      </c>
      <c r="E34" s="68">
        <v>222836.13</v>
      </c>
      <c r="F34" s="57">
        <v>0</v>
      </c>
      <c r="G34" s="57">
        <f t="shared" si="0"/>
        <v>0.022053158634621817</v>
      </c>
    </row>
    <row r="35" spans="1:7" ht="18.75" customHeight="1" outlineLevel="1">
      <c r="A35" s="69" t="s">
        <v>39</v>
      </c>
      <c r="B35" s="59" t="s">
        <v>42</v>
      </c>
      <c r="C35" s="60">
        <f>SUM(C36)</f>
        <v>0</v>
      </c>
      <c r="D35" s="60">
        <f>SUM(D36)</f>
        <v>0</v>
      </c>
      <c r="E35" s="60">
        <f>SUM(E36)</f>
        <v>6600</v>
      </c>
      <c r="F35" s="57">
        <v>0</v>
      </c>
      <c r="G35" s="57">
        <f t="shared" si="0"/>
        <v>0.0006531743617541016</v>
      </c>
    </row>
    <row r="36" spans="1:7" ht="39.75" customHeight="1" outlineLevel="2">
      <c r="A36" s="63" t="s">
        <v>43</v>
      </c>
      <c r="B36" s="67" t="s">
        <v>130</v>
      </c>
      <c r="C36" s="68">
        <v>0</v>
      </c>
      <c r="D36" s="68">
        <v>0</v>
      </c>
      <c r="E36" s="68">
        <v>6600</v>
      </c>
      <c r="F36" s="57">
        <v>0</v>
      </c>
      <c r="G36" s="57">
        <f t="shared" si="0"/>
        <v>0.0006531743617541016</v>
      </c>
    </row>
    <row r="37" spans="1:7" ht="16.5" customHeight="1" outlineLevel="1">
      <c r="A37" s="69" t="s">
        <v>131</v>
      </c>
      <c r="B37" s="59" t="s">
        <v>132</v>
      </c>
      <c r="C37" s="60">
        <f>SUM(C38:C45)</f>
        <v>4000000</v>
      </c>
      <c r="D37" s="60">
        <f>SUM(D38:D45)</f>
        <v>3070000</v>
      </c>
      <c r="E37" s="60">
        <f>SUM(E38:E45)</f>
        <v>2836967.08</v>
      </c>
      <c r="F37" s="57">
        <f t="shared" si="1"/>
        <v>92.40935114006514</v>
      </c>
      <c r="G37" s="57">
        <f t="shared" si="0"/>
        <v>0.2807627517873329</v>
      </c>
    </row>
    <row r="38" spans="1:7" ht="48" customHeight="1" outlineLevel="2">
      <c r="A38" s="63" t="s">
        <v>133</v>
      </c>
      <c r="B38" s="67" t="s">
        <v>238</v>
      </c>
      <c r="C38" s="68">
        <v>54000</v>
      </c>
      <c r="D38" s="68">
        <v>40000</v>
      </c>
      <c r="E38" s="68">
        <v>246534.25</v>
      </c>
      <c r="F38" s="57">
        <f t="shared" si="1"/>
        <v>616.3356249999999</v>
      </c>
      <c r="G38" s="57">
        <f t="shared" si="0"/>
        <v>0.024398462332466078</v>
      </c>
    </row>
    <row r="39" spans="1:7" ht="28.5" customHeight="1" outlineLevel="2">
      <c r="A39" s="63" t="s">
        <v>195</v>
      </c>
      <c r="B39" s="67" t="s">
        <v>196</v>
      </c>
      <c r="C39" s="68">
        <v>53000</v>
      </c>
      <c r="D39" s="68">
        <v>42000</v>
      </c>
      <c r="E39" s="68">
        <v>127421.16</v>
      </c>
      <c r="F39" s="57">
        <f t="shared" si="1"/>
        <v>303.3837142857143</v>
      </c>
      <c r="G39" s="57">
        <f t="shared" si="0"/>
        <v>0.012610338614692008</v>
      </c>
    </row>
    <row r="40" spans="1:7" ht="27.75" customHeight="1" outlineLevel="2">
      <c r="A40" s="63" t="s">
        <v>218</v>
      </c>
      <c r="B40" s="67" t="s">
        <v>219</v>
      </c>
      <c r="C40" s="68">
        <v>1300000</v>
      </c>
      <c r="D40" s="68">
        <v>1008000</v>
      </c>
      <c r="E40" s="68">
        <v>691178.37</v>
      </c>
      <c r="F40" s="57">
        <f>E40/D40*100</f>
        <v>68.56928273809524</v>
      </c>
      <c r="G40" s="57">
        <f t="shared" si="0"/>
        <v>0.06840302889136216</v>
      </c>
    </row>
    <row r="41" spans="1:7" ht="50.25" customHeight="1" outlineLevel="2">
      <c r="A41" s="63" t="s">
        <v>220</v>
      </c>
      <c r="B41" s="67" t="s">
        <v>221</v>
      </c>
      <c r="C41" s="68">
        <v>69000</v>
      </c>
      <c r="D41" s="68">
        <v>31000</v>
      </c>
      <c r="E41" s="68">
        <v>3000</v>
      </c>
      <c r="F41" s="57">
        <f t="shared" si="1"/>
        <v>9.67741935483871</v>
      </c>
      <c r="G41" s="57">
        <f t="shared" si="0"/>
        <v>0.00029689743716095524</v>
      </c>
    </row>
    <row r="42" spans="1:7" ht="25.5" customHeight="1" outlineLevel="2" collapsed="1">
      <c r="A42" s="63" t="s">
        <v>222</v>
      </c>
      <c r="B42" s="67" t="s">
        <v>223</v>
      </c>
      <c r="C42" s="68">
        <v>1638000</v>
      </c>
      <c r="D42" s="68">
        <v>1256000</v>
      </c>
      <c r="E42" s="68">
        <v>1671705.66</v>
      </c>
      <c r="F42" s="57">
        <f t="shared" si="1"/>
        <v>133.09758439490446</v>
      </c>
      <c r="G42" s="57">
        <f t="shared" si="0"/>
        <v>0.16544170871382108</v>
      </c>
    </row>
    <row r="43" spans="1:7" ht="51" customHeight="1" outlineLevel="2">
      <c r="A43" s="63" t="s">
        <v>224</v>
      </c>
      <c r="B43" s="67" t="s">
        <v>475</v>
      </c>
      <c r="C43" s="68">
        <v>136000</v>
      </c>
      <c r="D43" s="68">
        <v>74000</v>
      </c>
      <c r="E43" s="68">
        <v>3827.64</v>
      </c>
      <c r="F43" s="57">
        <f t="shared" si="1"/>
        <v>5.172486486486486</v>
      </c>
      <c r="G43" s="57">
        <f t="shared" si="0"/>
        <v>0.00037880550212491957</v>
      </c>
    </row>
    <row r="44" spans="1:7" ht="27" customHeight="1" outlineLevel="2">
      <c r="A44" s="63" t="s">
        <v>239</v>
      </c>
      <c r="B44" s="67" t="s">
        <v>476</v>
      </c>
      <c r="C44" s="68">
        <v>425000</v>
      </c>
      <c r="D44" s="68">
        <v>342000</v>
      </c>
      <c r="E44" s="68">
        <v>25000</v>
      </c>
      <c r="F44" s="57">
        <f t="shared" si="1"/>
        <v>7.309941520467836</v>
      </c>
      <c r="G44" s="57">
        <f t="shared" si="0"/>
        <v>0.002474145309674627</v>
      </c>
    </row>
    <row r="45" spans="1:7" ht="50.25" customHeight="1" outlineLevel="2">
      <c r="A45" s="63" t="s">
        <v>477</v>
      </c>
      <c r="B45" s="67" t="s">
        <v>478</v>
      </c>
      <c r="C45" s="68">
        <v>325000</v>
      </c>
      <c r="D45" s="68">
        <v>277000</v>
      </c>
      <c r="E45" s="68">
        <v>68300</v>
      </c>
      <c r="F45" s="57">
        <f t="shared" si="1"/>
        <v>24.657039711191338</v>
      </c>
      <c r="G45" s="57">
        <f t="shared" si="0"/>
        <v>0.006759364986031082</v>
      </c>
    </row>
    <row r="46" spans="1:7" ht="18.75" customHeight="1" outlineLevel="1">
      <c r="A46" s="69" t="s">
        <v>479</v>
      </c>
      <c r="B46" s="59" t="s">
        <v>480</v>
      </c>
      <c r="C46" s="60">
        <f>SUM(C47:C47)</f>
        <v>0</v>
      </c>
      <c r="D46" s="60">
        <f>SUM(D47:D47)</f>
        <v>0</v>
      </c>
      <c r="E46" s="60">
        <f>SUM(E47:E47)</f>
        <v>17050</v>
      </c>
      <c r="F46" s="57">
        <v>0</v>
      </c>
      <c r="G46" s="57">
        <f t="shared" si="0"/>
        <v>0.0016873671011980956</v>
      </c>
    </row>
    <row r="47" spans="1:7" ht="25.5" outlineLevel="1">
      <c r="A47" s="63" t="s">
        <v>468</v>
      </c>
      <c r="B47" s="66" t="s">
        <v>490</v>
      </c>
      <c r="C47" s="68">
        <v>0</v>
      </c>
      <c r="D47" s="68">
        <v>0</v>
      </c>
      <c r="E47" s="68">
        <v>17050</v>
      </c>
      <c r="F47" s="57">
        <v>0</v>
      </c>
      <c r="G47" s="57">
        <f t="shared" si="0"/>
        <v>0.0016873671011980956</v>
      </c>
    </row>
    <row r="48" spans="1:7" s="74" customFormat="1" ht="21.75" customHeight="1" outlineLevel="1">
      <c r="A48" s="72" t="s">
        <v>447</v>
      </c>
      <c r="B48" s="73" t="s">
        <v>450</v>
      </c>
      <c r="C48" s="60">
        <f>SUM(C49)</f>
        <v>0</v>
      </c>
      <c r="D48" s="60">
        <f>SUM(D49)</f>
        <v>0</v>
      </c>
      <c r="E48" s="60">
        <f>SUM(E49)</f>
        <v>-12970.83</v>
      </c>
      <c r="F48" s="68">
        <v>0</v>
      </c>
      <c r="G48" s="68">
        <f t="shared" si="0"/>
        <v>-0.0012836687282834778</v>
      </c>
    </row>
    <row r="49" spans="1:7" s="74" customFormat="1" ht="25.5" customHeight="1" outlineLevel="2">
      <c r="A49" s="75" t="s">
        <v>448</v>
      </c>
      <c r="B49" s="76" t="s">
        <v>449</v>
      </c>
      <c r="C49" s="68">
        <v>0</v>
      </c>
      <c r="D49" s="68">
        <v>0</v>
      </c>
      <c r="E49" s="68">
        <v>-12970.83</v>
      </c>
      <c r="F49" s="68">
        <v>0</v>
      </c>
      <c r="G49" s="68">
        <f t="shared" si="0"/>
        <v>-0.0012836687282834778</v>
      </c>
    </row>
    <row r="50" spans="1:7" ht="12.75">
      <c r="A50" s="77"/>
      <c r="B50" s="78"/>
      <c r="C50" s="79"/>
      <c r="D50" s="79"/>
      <c r="E50" s="79"/>
      <c r="F50" s="80"/>
      <c r="G50" s="80"/>
    </row>
    <row r="51" spans="1:7" ht="16.5" customHeight="1">
      <c r="A51" s="81" t="s">
        <v>435</v>
      </c>
      <c r="B51" s="82" t="s">
        <v>436</v>
      </c>
      <c r="C51" s="83">
        <f>C52+C56+C100+C110+C125</f>
        <v>844363793</v>
      </c>
      <c r="D51" s="83">
        <f>D52+D56+D100+D110+D125</f>
        <v>697583993</v>
      </c>
      <c r="E51" s="83">
        <f>E52+E56+E100+E110+E125</f>
        <v>696838454.46</v>
      </c>
      <c r="F51" s="57">
        <f t="shared" si="1"/>
        <v>99.8931256239419</v>
      </c>
      <c r="G51" s="57">
        <f aca="true" t="shared" si="2" ref="G51:G56">E51/$E$128*100</f>
        <v>68.96318374812502</v>
      </c>
    </row>
    <row r="52" spans="1:7" ht="16.5" customHeight="1" outlineLevel="1">
      <c r="A52" s="63"/>
      <c r="B52" s="59" t="s">
        <v>240</v>
      </c>
      <c r="C52" s="60">
        <f>SUM(C53+C55)</f>
        <v>269162900</v>
      </c>
      <c r="D52" s="60">
        <f>SUM(D53+D55)</f>
        <v>215338100</v>
      </c>
      <c r="E52" s="60">
        <f>SUM(E53+E55)</f>
        <v>215338100</v>
      </c>
      <c r="F52" s="57">
        <f t="shared" si="1"/>
        <v>100</v>
      </c>
      <c r="G52" s="57">
        <f t="shared" si="2"/>
        <v>21.311110004369834</v>
      </c>
    </row>
    <row r="53" spans="1:7" ht="25.5" customHeight="1" outlineLevel="2">
      <c r="A53" s="63" t="s">
        <v>469</v>
      </c>
      <c r="B53" s="67" t="s">
        <v>437</v>
      </c>
      <c r="C53" s="68">
        <f>SUM(C54:C54)</f>
        <v>215299000</v>
      </c>
      <c r="D53" s="68">
        <f>SUM(D54:D54)</f>
        <v>161474200</v>
      </c>
      <c r="E53" s="68">
        <f>SUM(E54:E54)</f>
        <v>161474200</v>
      </c>
      <c r="F53" s="57">
        <f t="shared" si="1"/>
        <v>100</v>
      </c>
      <c r="G53" s="57">
        <f t="shared" si="2"/>
        <v>15.980425382538508</v>
      </c>
    </row>
    <row r="54" spans="1:7" ht="24.75" customHeight="1" outlineLevel="2">
      <c r="A54" s="84" t="s">
        <v>470</v>
      </c>
      <c r="B54" s="4" t="s">
        <v>438</v>
      </c>
      <c r="C54" s="85">
        <v>215299000</v>
      </c>
      <c r="D54" s="85">
        <v>161474200</v>
      </c>
      <c r="E54" s="85">
        <v>161474200</v>
      </c>
      <c r="F54" s="57">
        <f t="shared" si="1"/>
        <v>100</v>
      </c>
      <c r="G54" s="57">
        <f t="shared" si="2"/>
        <v>15.980425382538508</v>
      </c>
    </row>
    <row r="55" spans="1:7" ht="30" customHeight="1" outlineLevel="2">
      <c r="A55" s="63" t="s">
        <v>193</v>
      </c>
      <c r="B55" s="67" t="s">
        <v>241</v>
      </c>
      <c r="C55" s="68">
        <v>53863900</v>
      </c>
      <c r="D55" s="68">
        <v>53863900</v>
      </c>
      <c r="E55" s="68">
        <v>53863900</v>
      </c>
      <c r="F55" s="57">
        <f t="shared" si="1"/>
        <v>100</v>
      </c>
      <c r="G55" s="57">
        <f t="shared" si="2"/>
        <v>5.330684621831326</v>
      </c>
    </row>
    <row r="56" spans="1:7" ht="25.5" outlineLevel="2">
      <c r="A56" s="204"/>
      <c r="B56" s="86" t="s">
        <v>242</v>
      </c>
      <c r="C56" s="60">
        <f>C60+C78+C84</f>
        <v>194368269</v>
      </c>
      <c r="D56" s="60">
        <f>D60+D78+D84</f>
        <v>147602769</v>
      </c>
      <c r="E56" s="60">
        <f>E60+E78+E84</f>
        <v>143639169</v>
      </c>
      <c r="F56" s="57">
        <f t="shared" si="1"/>
        <v>97.31468452329645</v>
      </c>
      <c r="G56" s="57">
        <f t="shared" si="2"/>
        <v>14.215367050676445</v>
      </c>
    </row>
    <row r="57" spans="1:7" ht="12.75" outlineLevel="2">
      <c r="A57" s="205"/>
      <c r="B57" s="86" t="s">
        <v>440</v>
      </c>
      <c r="C57" s="60"/>
      <c r="D57" s="60"/>
      <c r="E57" s="60"/>
      <c r="F57" s="57"/>
      <c r="G57" s="57"/>
    </row>
    <row r="58" spans="1:7" ht="13.5" outlineLevel="2">
      <c r="A58" s="205"/>
      <c r="B58" s="87" t="s">
        <v>439</v>
      </c>
      <c r="C58" s="88">
        <f>C61+C79+C85</f>
        <v>183369000</v>
      </c>
      <c r="D58" s="88">
        <f>D61+D79+D85</f>
        <v>138274500</v>
      </c>
      <c r="E58" s="88">
        <f>E61+E79+E85</f>
        <v>134389200</v>
      </c>
      <c r="F58" s="57">
        <f>E58/D58*100</f>
        <v>97.19015436685723</v>
      </c>
      <c r="G58" s="57">
        <f>E58/$E$128*100</f>
        <v>13.299936354037015</v>
      </c>
    </row>
    <row r="59" spans="1:7" ht="13.5" outlineLevel="2">
      <c r="A59" s="206"/>
      <c r="B59" s="87" t="s">
        <v>129</v>
      </c>
      <c r="C59" s="88">
        <f>C73+C93</f>
        <v>10999269</v>
      </c>
      <c r="D59" s="88">
        <f>D73+D93</f>
        <v>9328269</v>
      </c>
      <c r="E59" s="88">
        <f>E73+E93</f>
        <v>9249969</v>
      </c>
      <c r="F59" s="57">
        <f>E59/D59*100</f>
        <v>99.16061597280267</v>
      </c>
      <c r="G59" s="57">
        <f>E59/$E$128*100</f>
        <v>0.915430696639428</v>
      </c>
    </row>
    <row r="60" spans="1:7" ht="38.25" outlineLevel="2">
      <c r="A60" s="89"/>
      <c r="B60" s="86" t="s">
        <v>243</v>
      </c>
      <c r="C60" s="60">
        <f>C61+C73</f>
        <v>171566900</v>
      </c>
      <c r="D60" s="60">
        <f>D61+D73</f>
        <v>128284700</v>
      </c>
      <c r="E60" s="60">
        <f>E61+E73</f>
        <v>125135900</v>
      </c>
      <c r="F60" s="57">
        <f>E60/D60*100</f>
        <v>97.54545943514698</v>
      </c>
      <c r="G60" s="57">
        <f>E60/$E$128*100</f>
        <v>12.384176002276527</v>
      </c>
    </row>
    <row r="61" spans="1:7" s="91" customFormat="1" ht="13.5" outlineLevel="1">
      <c r="A61" s="90"/>
      <c r="B61" s="87" t="s">
        <v>439</v>
      </c>
      <c r="C61" s="88">
        <f>SUM(C63:C72)</f>
        <v>168819800</v>
      </c>
      <c r="D61" s="88">
        <f>SUM(D63:D72)</f>
        <v>126118600</v>
      </c>
      <c r="E61" s="88">
        <f>SUM(E63:E72)</f>
        <v>123048100</v>
      </c>
      <c r="F61" s="57">
        <f aca="true" t="shared" si="3" ref="F61:F73">E61/D61*100</f>
        <v>97.56538686601341</v>
      </c>
      <c r="G61" s="57">
        <f>E61/$E$128*100</f>
        <v>12.177555179174979</v>
      </c>
    </row>
    <row r="62" spans="1:7" ht="12.75" outlineLevel="1">
      <c r="A62" s="90"/>
      <c r="B62" s="92" t="s">
        <v>440</v>
      </c>
      <c r="C62" s="68"/>
      <c r="D62" s="68"/>
      <c r="E62" s="68"/>
      <c r="F62" s="57"/>
      <c r="G62" s="57"/>
    </row>
    <row r="63" spans="1:7" ht="48" outlineLevel="2">
      <c r="A63" s="63" t="s">
        <v>244</v>
      </c>
      <c r="B63" s="67" t="s">
        <v>249</v>
      </c>
      <c r="C63" s="68">
        <v>18659700</v>
      </c>
      <c r="D63" s="68">
        <v>13994700</v>
      </c>
      <c r="E63" s="68">
        <v>12950000</v>
      </c>
      <c r="F63" s="57">
        <f>E63/D63*100</f>
        <v>92.5350311189236</v>
      </c>
      <c r="G63" s="57">
        <f aca="true" t="shared" si="4" ref="G63:G73">E63/$E$128*100</f>
        <v>1.2816072704114567</v>
      </c>
    </row>
    <row r="64" spans="1:7" ht="26.25" customHeight="1" outlineLevel="2">
      <c r="A64" s="63" t="s">
        <v>250</v>
      </c>
      <c r="B64" s="67" t="s">
        <v>251</v>
      </c>
      <c r="C64" s="68">
        <v>552000</v>
      </c>
      <c r="D64" s="68">
        <v>414000</v>
      </c>
      <c r="E64" s="68">
        <v>414000</v>
      </c>
      <c r="F64" s="57">
        <f t="shared" si="3"/>
        <v>100</v>
      </c>
      <c r="G64" s="57">
        <f t="shared" si="4"/>
        <v>0.040971846328211825</v>
      </c>
    </row>
    <row r="65" spans="1:7" ht="48" outlineLevel="2">
      <c r="A65" s="63" t="s">
        <v>252</v>
      </c>
      <c r="B65" s="67" t="s">
        <v>253</v>
      </c>
      <c r="C65" s="68">
        <v>13142000</v>
      </c>
      <c r="D65" s="68">
        <v>8225000</v>
      </c>
      <c r="E65" s="68">
        <v>8225000</v>
      </c>
      <c r="F65" s="57">
        <f t="shared" si="3"/>
        <v>100</v>
      </c>
      <c r="G65" s="57">
        <f t="shared" si="4"/>
        <v>0.8139938068829523</v>
      </c>
    </row>
    <row r="66" spans="1:7" ht="36" outlineLevel="2">
      <c r="A66" s="93" t="s">
        <v>255</v>
      </c>
      <c r="B66" s="67" t="s">
        <v>158</v>
      </c>
      <c r="C66" s="68">
        <v>1163000</v>
      </c>
      <c r="D66" s="68">
        <v>962000</v>
      </c>
      <c r="E66" s="68">
        <v>962000</v>
      </c>
      <c r="F66" s="57">
        <f t="shared" si="3"/>
        <v>100</v>
      </c>
      <c r="G66" s="57">
        <f t="shared" si="4"/>
        <v>0.09520511151627965</v>
      </c>
    </row>
    <row r="67" spans="1:7" ht="36" outlineLevel="2">
      <c r="A67" s="93" t="s">
        <v>256</v>
      </c>
      <c r="B67" s="67" t="s">
        <v>257</v>
      </c>
      <c r="C67" s="68">
        <v>72000</v>
      </c>
      <c r="D67" s="68">
        <v>64500</v>
      </c>
      <c r="E67" s="68">
        <v>64500</v>
      </c>
      <c r="F67" s="57">
        <f t="shared" si="3"/>
        <v>100</v>
      </c>
      <c r="G67" s="57">
        <f t="shared" si="4"/>
        <v>0.006383294898960537</v>
      </c>
    </row>
    <row r="68" spans="1:7" ht="24" outlineLevel="2">
      <c r="A68" s="93" t="s">
        <v>108</v>
      </c>
      <c r="B68" s="67" t="s">
        <v>109</v>
      </c>
      <c r="C68" s="68">
        <v>266000</v>
      </c>
      <c r="D68" s="68">
        <v>200000</v>
      </c>
      <c r="E68" s="68">
        <v>200000</v>
      </c>
      <c r="F68" s="57">
        <f>E68/D68*100</f>
        <v>100</v>
      </c>
      <c r="G68" s="57">
        <f t="shared" si="4"/>
        <v>0.019793162477397017</v>
      </c>
    </row>
    <row r="69" spans="1:7" ht="12.75" outlineLevel="2">
      <c r="A69" s="63" t="s">
        <v>258</v>
      </c>
      <c r="B69" s="67" t="s">
        <v>259</v>
      </c>
      <c r="C69" s="68">
        <v>2859100</v>
      </c>
      <c r="D69" s="68">
        <v>2144400</v>
      </c>
      <c r="E69" s="68">
        <v>1999600</v>
      </c>
      <c r="F69" s="57">
        <f t="shared" si="3"/>
        <v>93.24752844618541</v>
      </c>
      <c r="G69" s="57">
        <f t="shared" si="4"/>
        <v>0.19789203844901537</v>
      </c>
    </row>
    <row r="70" spans="1:7" ht="26.25" customHeight="1" outlineLevel="2">
      <c r="A70" s="63" t="s">
        <v>260</v>
      </c>
      <c r="B70" s="67" t="s">
        <v>261</v>
      </c>
      <c r="C70" s="68">
        <v>121910000</v>
      </c>
      <c r="D70" s="68">
        <v>91803000</v>
      </c>
      <c r="E70" s="68">
        <v>91803000</v>
      </c>
      <c r="F70" s="57">
        <f t="shared" si="3"/>
        <v>100</v>
      </c>
      <c r="G70" s="57">
        <f t="shared" si="4"/>
        <v>9.08535847456239</v>
      </c>
    </row>
    <row r="71" spans="1:7" ht="49.5" customHeight="1" outlineLevel="2">
      <c r="A71" s="63" t="s">
        <v>254</v>
      </c>
      <c r="B71" s="67" t="s">
        <v>59</v>
      </c>
      <c r="C71" s="57">
        <v>3762000</v>
      </c>
      <c r="D71" s="57">
        <v>3762000</v>
      </c>
      <c r="E71" s="57">
        <v>1881000</v>
      </c>
      <c r="F71" s="57">
        <f>E71/D71*100</f>
        <v>50</v>
      </c>
      <c r="G71" s="57">
        <f t="shared" si="4"/>
        <v>0.18615469309991894</v>
      </c>
    </row>
    <row r="72" spans="1:7" ht="48" outlineLevel="1">
      <c r="A72" s="93" t="s">
        <v>328</v>
      </c>
      <c r="B72" s="67" t="s">
        <v>262</v>
      </c>
      <c r="C72" s="68">
        <v>6434000</v>
      </c>
      <c r="D72" s="68">
        <v>4549000</v>
      </c>
      <c r="E72" s="68">
        <v>4549000</v>
      </c>
      <c r="F72" s="57">
        <f t="shared" si="3"/>
        <v>100</v>
      </c>
      <c r="G72" s="57">
        <f t="shared" si="4"/>
        <v>0.4501954805483951</v>
      </c>
    </row>
    <row r="73" spans="1:7" s="91" customFormat="1" ht="13.5" outlineLevel="1">
      <c r="A73" s="90"/>
      <c r="B73" s="87" t="s">
        <v>159</v>
      </c>
      <c r="C73" s="88">
        <f>SUM(C75:C77)</f>
        <v>2747100</v>
      </c>
      <c r="D73" s="88">
        <f>SUM(D75:D77)</f>
        <v>2166100</v>
      </c>
      <c r="E73" s="88">
        <f>SUM(E75:E77)</f>
        <v>2087800</v>
      </c>
      <c r="F73" s="57">
        <f t="shared" si="3"/>
        <v>96.38520843913024</v>
      </c>
      <c r="G73" s="57">
        <f t="shared" si="4"/>
        <v>0.20662082310154745</v>
      </c>
    </row>
    <row r="74" spans="1:7" ht="12.75" outlineLevel="1">
      <c r="A74" s="63"/>
      <c r="B74" s="92" t="s">
        <v>440</v>
      </c>
      <c r="C74" s="68"/>
      <c r="D74" s="68"/>
      <c r="E74" s="68"/>
      <c r="F74" s="57"/>
      <c r="G74" s="57"/>
    </row>
    <row r="75" spans="1:7" ht="36" outlineLevel="1">
      <c r="A75" s="93" t="s">
        <v>263</v>
      </c>
      <c r="B75" s="67" t="s">
        <v>160</v>
      </c>
      <c r="C75" s="68">
        <v>2528000</v>
      </c>
      <c r="D75" s="68">
        <v>1984000</v>
      </c>
      <c r="E75" s="68">
        <v>1984000</v>
      </c>
      <c r="F75" s="57">
        <f>E75/D75*100</f>
        <v>100</v>
      </c>
      <c r="G75" s="57">
        <f aca="true" t="shared" si="5" ref="G75:G83">E75/$E$128*100</f>
        <v>0.19634817177577843</v>
      </c>
    </row>
    <row r="76" spans="1:7" ht="24" outlineLevel="1">
      <c r="A76" s="93" t="s">
        <v>264</v>
      </c>
      <c r="B76" s="67" t="s">
        <v>194</v>
      </c>
      <c r="C76" s="68">
        <v>148300</v>
      </c>
      <c r="D76" s="68">
        <v>111300</v>
      </c>
      <c r="E76" s="68">
        <v>33000</v>
      </c>
      <c r="F76" s="57">
        <f>E76/D76*100</f>
        <v>29.649595687331537</v>
      </c>
      <c r="G76" s="57">
        <f t="shared" si="5"/>
        <v>0.003265871808770508</v>
      </c>
    </row>
    <row r="77" spans="1:7" s="74" customFormat="1" ht="33" customHeight="1" outlineLevel="1">
      <c r="A77" s="94" t="s">
        <v>597</v>
      </c>
      <c r="B77" s="76" t="s">
        <v>574</v>
      </c>
      <c r="C77" s="68">
        <v>70800</v>
      </c>
      <c r="D77" s="68">
        <v>70800</v>
      </c>
      <c r="E77" s="68">
        <v>70800</v>
      </c>
      <c r="F77" s="68">
        <f>E77/D77*100</f>
        <v>100</v>
      </c>
      <c r="G77" s="68">
        <f>E77/$E$128*100</f>
        <v>0.007006779516998544</v>
      </c>
    </row>
    <row r="78" spans="1:7" ht="52.5" customHeight="1" outlineLevel="2">
      <c r="A78" s="93"/>
      <c r="B78" s="86" t="s">
        <v>265</v>
      </c>
      <c r="C78" s="60">
        <f>C79</f>
        <v>8512200</v>
      </c>
      <c r="D78" s="60">
        <f>D79</f>
        <v>6859700</v>
      </c>
      <c r="E78" s="60">
        <f>E79</f>
        <v>6044900</v>
      </c>
      <c r="F78" s="57">
        <f>E78/D78*100</f>
        <v>88.12192953044594</v>
      </c>
      <c r="G78" s="57">
        <f t="shared" si="5"/>
        <v>0.5982384392980861</v>
      </c>
    </row>
    <row r="79" spans="1:7" ht="13.5" outlineLevel="2">
      <c r="A79" s="93"/>
      <c r="B79" s="87" t="s">
        <v>439</v>
      </c>
      <c r="C79" s="88">
        <f>SUM(C81:C83)</f>
        <v>8512200</v>
      </c>
      <c r="D79" s="88">
        <f>SUM(D81:D83)</f>
        <v>6859700</v>
      </c>
      <c r="E79" s="88">
        <f>SUM(E81:E83)</f>
        <v>6044900</v>
      </c>
      <c r="F79" s="57">
        <f>E79/D79*100</f>
        <v>88.12192953044594</v>
      </c>
      <c r="G79" s="57">
        <f t="shared" si="5"/>
        <v>0.5982384392980861</v>
      </c>
    </row>
    <row r="80" spans="1:7" ht="12.75" outlineLevel="2">
      <c r="A80" s="93"/>
      <c r="B80" s="92" t="s">
        <v>440</v>
      </c>
      <c r="C80" s="68"/>
      <c r="D80" s="68"/>
      <c r="E80" s="68"/>
      <c r="F80" s="57"/>
      <c r="G80" s="57">
        <f t="shared" si="5"/>
        <v>0</v>
      </c>
    </row>
    <row r="81" spans="1:7" ht="17.25" customHeight="1" outlineLevel="2">
      <c r="A81" s="63" t="s">
        <v>5</v>
      </c>
      <c r="B81" s="67" t="s">
        <v>191</v>
      </c>
      <c r="C81" s="68">
        <v>1621800</v>
      </c>
      <c r="D81" s="68">
        <v>1350000</v>
      </c>
      <c r="E81" s="68">
        <v>1294900</v>
      </c>
      <c r="F81" s="57">
        <f>E81/D81*100</f>
        <v>95.91851851851851</v>
      </c>
      <c r="G81" s="57">
        <f t="shared" si="5"/>
        <v>0.128150830459907</v>
      </c>
    </row>
    <row r="82" spans="1:7" ht="39" customHeight="1" outlineLevel="2">
      <c r="A82" s="63" t="s">
        <v>58</v>
      </c>
      <c r="B82" s="67" t="s">
        <v>110</v>
      </c>
      <c r="C82" s="68">
        <v>2411000</v>
      </c>
      <c r="D82" s="68">
        <v>1905500</v>
      </c>
      <c r="E82" s="68">
        <v>1250000</v>
      </c>
      <c r="F82" s="57">
        <f>E82/D82*100</f>
        <v>65.59958016268695</v>
      </c>
      <c r="G82" s="57">
        <f>E82/$E$128*100</f>
        <v>0.12370726548373136</v>
      </c>
    </row>
    <row r="83" spans="1:7" ht="26.25" customHeight="1" outlineLevel="2">
      <c r="A83" s="63" t="s">
        <v>7</v>
      </c>
      <c r="B83" s="67" t="s">
        <v>6</v>
      </c>
      <c r="C83" s="68">
        <v>4479400</v>
      </c>
      <c r="D83" s="68">
        <v>3604200</v>
      </c>
      <c r="E83" s="68">
        <v>3500000</v>
      </c>
      <c r="F83" s="57">
        <f>E83/D83*100</f>
        <v>97.10892847233782</v>
      </c>
      <c r="G83" s="57">
        <f t="shared" si="5"/>
        <v>0.3463803433544478</v>
      </c>
    </row>
    <row r="84" spans="1:7" ht="51" outlineLevel="2">
      <c r="A84" s="93"/>
      <c r="B84" s="86" t="s">
        <v>8</v>
      </c>
      <c r="C84" s="60">
        <f>C85+C93</f>
        <v>14289169</v>
      </c>
      <c r="D84" s="60">
        <f>D85+D93</f>
        <v>12458369</v>
      </c>
      <c r="E84" s="60">
        <f>E85+E93</f>
        <v>12458369</v>
      </c>
      <c r="F84" s="57">
        <f>E84/D84*100</f>
        <v>100</v>
      </c>
      <c r="G84" s="57">
        <f>E84/$E$128*100</f>
        <v>1.232952609101831</v>
      </c>
    </row>
    <row r="85" spans="1:7" ht="13.5" outlineLevel="2">
      <c r="A85" s="93"/>
      <c r="B85" s="87" t="s">
        <v>439</v>
      </c>
      <c r="C85" s="88">
        <f>SUM(C87:C92)</f>
        <v>6037000</v>
      </c>
      <c r="D85" s="88">
        <f>SUM(D87:D92)</f>
        <v>5296200</v>
      </c>
      <c r="E85" s="88">
        <f>SUM(E87:E92)</f>
        <v>5296200</v>
      </c>
      <c r="F85" s="57">
        <f>E85/D85*100</f>
        <v>100</v>
      </c>
      <c r="G85" s="57">
        <f>E85/$E$128*100</f>
        <v>0.5241427355639504</v>
      </c>
    </row>
    <row r="86" spans="1:7" ht="12.75" outlineLevel="2">
      <c r="A86" s="93"/>
      <c r="B86" s="92" t="s">
        <v>440</v>
      </c>
      <c r="C86" s="88"/>
      <c r="D86" s="88"/>
      <c r="E86" s="88"/>
      <c r="F86" s="57"/>
      <c r="G86" s="57"/>
    </row>
    <row r="87" spans="1:7" ht="22.5" customHeight="1" outlineLevel="2">
      <c r="A87" s="93" t="s">
        <v>329</v>
      </c>
      <c r="B87" s="67" t="s">
        <v>11</v>
      </c>
      <c r="C87" s="68">
        <v>720000</v>
      </c>
      <c r="D87" s="68">
        <v>540000</v>
      </c>
      <c r="E87" s="68">
        <v>540000</v>
      </c>
      <c r="F87" s="57">
        <f aca="true" t="shared" si="6" ref="F87:F93">E87/D87*100</f>
        <v>100</v>
      </c>
      <c r="G87" s="57">
        <f aca="true" t="shared" si="7" ref="G87:G93">E87/$E$128*100</f>
        <v>0.053441538688971946</v>
      </c>
    </row>
    <row r="88" spans="1:7" ht="12.75" outlineLevel="2">
      <c r="A88" s="63" t="s">
        <v>9</v>
      </c>
      <c r="B88" s="67" t="s">
        <v>157</v>
      </c>
      <c r="C88" s="68">
        <v>2228000</v>
      </c>
      <c r="D88" s="68">
        <v>1877000</v>
      </c>
      <c r="E88" s="68">
        <v>1877000</v>
      </c>
      <c r="F88" s="57">
        <f t="shared" si="6"/>
        <v>100</v>
      </c>
      <c r="G88" s="57">
        <f t="shared" si="7"/>
        <v>0.185758829850371</v>
      </c>
    </row>
    <row r="89" spans="1:7" ht="12.75" outlineLevel="2">
      <c r="A89" s="63" t="s">
        <v>546</v>
      </c>
      <c r="B89" s="67" t="s">
        <v>10</v>
      </c>
      <c r="C89" s="68">
        <v>1119800</v>
      </c>
      <c r="D89" s="68">
        <v>910000</v>
      </c>
      <c r="E89" s="68">
        <v>910000</v>
      </c>
      <c r="F89" s="57">
        <f>E89/D89*100</f>
        <v>100</v>
      </c>
      <c r="G89" s="57">
        <f t="shared" si="7"/>
        <v>0.09005888927215643</v>
      </c>
    </row>
    <row r="90" spans="1:7" ht="12" customHeight="1" outlineLevel="2">
      <c r="A90" s="63" t="s">
        <v>326</v>
      </c>
      <c r="B90" s="67" t="s">
        <v>327</v>
      </c>
      <c r="C90" s="68">
        <v>100800</v>
      </c>
      <c r="D90" s="68">
        <v>100800</v>
      </c>
      <c r="E90" s="68">
        <v>100800</v>
      </c>
      <c r="F90" s="57">
        <f>E90/D90*100</f>
        <v>100</v>
      </c>
      <c r="G90" s="57">
        <f t="shared" si="7"/>
        <v>0.009975753888608097</v>
      </c>
    </row>
    <row r="91" spans="1:7" ht="24" customHeight="1" outlineLevel="2">
      <c r="A91" s="63" t="s">
        <v>541</v>
      </c>
      <c r="B91" s="67" t="s">
        <v>540</v>
      </c>
      <c r="C91" s="57">
        <v>1858400</v>
      </c>
      <c r="D91" s="57">
        <v>1858400</v>
      </c>
      <c r="E91" s="57">
        <v>1858400</v>
      </c>
      <c r="F91" s="57">
        <f>E91/D91*100</f>
        <v>100</v>
      </c>
      <c r="G91" s="57">
        <f t="shared" si="7"/>
        <v>0.18391806573997307</v>
      </c>
    </row>
    <row r="92" spans="1:7" ht="33.75" customHeight="1" outlineLevel="2">
      <c r="A92" s="63" t="s">
        <v>525</v>
      </c>
      <c r="B92" s="67" t="s">
        <v>598</v>
      </c>
      <c r="C92" s="68">
        <v>10000</v>
      </c>
      <c r="D92" s="68">
        <v>10000</v>
      </c>
      <c r="E92" s="68">
        <v>10000</v>
      </c>
      <c r="F92" s="57">
        <f>E92/D92*100</f>
        <v>100</v>
      </c>
      <c r="G92" s="57">
        <f t="shared" si="7"/>
        <v>0.0009896581238698508</v>
      </c>
    </row>
    <row r="93" spans="1:7" ht="13.5" outlineLevel="2">
      <c r="A93" s="90"/>
      <c r="B93" s="87" t="s">
        <v>159</v>
      </c>
      <c r="C93" s="88">
        <f>SUM(C95:C98)</f>
        <v>8252169</v>
      </c>
      <c r="D93" s="88">
        <f>SUM(D95:D98)</f>
        <v>7162169</v>
      </c>
      <c r="E93" s="88">
        <f>SUM(E95:E98)</f>
        <v>7162169</v>
      </c>
      <c r="F93" s="57">
        <f t="shared" si="6"/>
        <v>100</v>
      </c>
      <c r="G93" s="57">
        <f t="shared" si="7"/>
        <v>0.7088098735378806</v>
      </c>
    </row>
    <row r="94" spans="1:7" ht="13.5" customHeight="1" outlineLevel="2">
      <c r="A94" s="63"/>
      <c r="B94" s="92" t="s">
        <v>440</v>
      </c>
      <c r="C94" s="68"/>
      <c r="D94" s="68"/>
      <c r="E94" s="68"/>
      <c r="F94" s="57"/>
      <c r="G94" s="57"/>
    </row>
    <row r="95" spans="1:7" ht="48" outlineLevel="2">
      <c r="A95" s="93" t="s">
        <v>594</v>
      </c>
      <c r="B95" s="67" t="s">
        <v>571</v>
      </c>
      <c r="C95" s="68">
        <v>3500000</v>
      </c>
      <c r="D95" s="68">
        <v>3500000</v>
      </c>
      <c r="E95" s="68">
        <v>3500000</v>
      </c>
      <c r="F95" s="57">
        <f>E95/D95*100</f>
        <v>100</v>
      </c>
      <c r="G95" s="57">
        <f>E95/$E$128*100</f>
        <v>0.3463803433544478</v>
      </c>
    </row>
    <row r="96" spans="1:7" ht="27" customHeight="1" outlineLevel="2">
      <c r="A96" s="93" t="s">
        <v>330</v>
      </c>
      <c r="B96" s="67" t="s">
        <v>11</v>
      </c>
      <c r="C96" s="68">
        <v>1945000</v>
      </c>
      <c r="D96" s="68">
        <v>1556000</v>
      </c>
      <c r="E96" s="68">
        <v>1556000</v>
      </c>
      <c r="F96" s="57">
        <f>E96/D96*100</f>
        <v>100</v>
      </c>
      <c r="G96" s="57">
        <f>E96/$E$128*100</f>
        <v>0.15399080407414878</v>
      </c>
    </row>
    <row r="97" spans="1:7" s="74" customFormat="1" ht="40.5" customHeight="1" outlineLevel="2">
      <c r="A97" s="94" t="s">
        <v>12</v>
      </c>
      <c r="B97" s="76" t="s">
        <v>13</v>
      </c>
      <c r="C97" s="68">
        <v>2169</v>
      </c>
      <c r="D97" s="68">
        <v>2169</v>
      </c>
      <c r="E97" s="68">
        <v>2169</v>
      </c>
      <c r="F97" s="68">
        <f>E97/D97*100</f>
        <v>100</v>
      </c>
      <c r="G97" s="68">
        <f>E97/$E$128*100</f>
        <v>0.00021465684706737065</v>
      </c>
    </row>
    <row r="98" spans="1:7" ht="39.75" customHeight="1" outlineLevel="2">
      <c r="A98" s="93" t="s">
        <v>14</v>
      </c>
      <c r="B98" s="67" t="s">
        <v>15</v>
      </c>
      <c r="C98" s="68">
        <v>2805000</v>
      </c>
      <c r="D98" s="68">
        <v>2104000</v>
      </c>
      <c r="E98" s="68">
        <v>2104000</v>
      </c>
      <c r="F98" s="57">
        <f>E98/D98*100</f>
        <v>100</v>
      </c>
      <c r="G98" s="57">
        <f>E98/$E$128*100</f>
        <v>0.20822406926221662</v>
      </c>
    </row>
    <row r="99" spans="1:7" ht="11.25" customHeight="1" outlineLevel="2">
      <c r="A99" s="93"/>
      <c r="B99" s="67"/>
      <c r="C99" s="68"/>
      <c r="D99" s="68"/>
      <c r="E99" s="68"/>
      <c r="F99" s="57"/>
      <c r="G99" s="57"/>
    </row>
    <row r="100" spans="1:7" ht="12.75" outlineLevel="2">
      <c r="A100" s="93"/>
      <c r="B100" s="86" t="s">
        <v>471</v>
      </c>
      <c r="C100" s="60">
        <f>C101+C104</f>
        <v>12088374</v>
      </c>
      <c r="D100" s="60">
        <f>D101+D104</f>
        <v>8624374</v>
      </c>
      <c r="E100" s="60">
        <f>E101+E104</f>
        <v>8476051.46</v>
      </c>
      <c r="F100" s="57">
        <f>E100/D100*100</f>
        <v>98.28019355375824</v>
      </c>
      <c r="G100" s="57">
        <f>E100/$E$128*100</f>
        <v>0.8388393185727911</v>
      </c>
    </row>
    <row r="101" spans="1:7" ht="12" customHeight="1" outlineLevel="2">
      <c r="A101" s="93"/>
      <c r="B101" s="87" t="s">
        <v>439</v>
      </c>
      <c r="C101" s="88">
        <f>C103</f>
        <v>2674574</v>
      </c>
      <c r="D101" s="88">
        <f>D103</f>
        <v>2674574</v>
      </c>
      <c r="E101" s="88">
        <f>E103</f>
        <v>2526251.46</v>
      </c>
      <c r="F101" s="57">
        <f>E101/D101*100</f>
        <v>94.45434899165251</v>
      </c>
      <c r="G101" s="57">
        <f>E101/$E$128*100</f>
        <v>0.2500125280327072</v>
      </c>
    </row>
    <row r="102" spans="1:7" ht="11.25" customHeight="1" outlineLevel="2">
      <c r="A102" s="93"/>
      <c r="B102" s="92" t="s">
        <v>440</v>
      </c>
      <c r="C102" s="88"/>
      <c r="D102" s="88"/>
      <c r="E102" s="88"/>
      <c r="F102" s="57"/>
      <c r="G102" s="57"/>
    </row>
    <row r="103" spans="1:7" ht="25.5" customHeight="1" outlineLevel="2">
      <c r="A103" s="63" t="s">
        <v>410</v>
      </c>
      <c r="B103" s="67" t="s">
        <v>409</v>
      </c>
      <c r="C103" s="68">
        <v>2674574</v>
      </c>
      <c r="D103" s="68">
        <v>2674574</v>
      </c>
      <c r="E103" s="68">
        <v>2526251.46</v>
      </c>
      <c r="F103" s="57">
        <f>E103/D103*100</f>
        <v>94.45434899165251</v>
      </c>
      <c r="G103" s="57">
        <f>E103/$E$128*100</f>
        <v>0.2500125280327072</v>
      </c>
    </row>
    <row r="104" spans="1:7" ht="13.5" outlineLevel="2">
      <c r="A104" s="93"/>
      <c r="B104" s="87" t="s">
        <v>159</v>
      </c>
      <c r="C104" s="88">
        <f>SUM(C106:C108)</f>
        <v>9413800</v>
      </c>
      <c r="D104" s="88">
        <f>SUM(D106:D108)</f>
        <v>5949800</v>
      </c>
      <c r="E104" s="88">
        <f>SUM(E106:E108)</f>
        <v>5949800</v>
      </c>
      <c r="F104" s="57">
        <f>E104/D104*100</f>
        <v>100</v>
      </c>
      <c r="G104" s="57">
        <f>E104/$E$128*100</f>
        <v>0.5888267905400838</v>
      </c>
    </row>
    <row r="105" spans="1:7" ht="12.75" outlineLevel="2">
      <c r="A105" s="63"/>
      <c r="B105" s="92" t="s">
        <v>440</v>
      </c>
      <c r="C105" s="88"/>
      <c r="D105" s="88"/>
      <c r="E105" s="88"/>
      <c r="F105" s="57"/>
      <c r="G105" s="57"/>
    </row>
    <row r="106" spans="1:7" ht="60" outlineLevel="2">
      <c r="A106" s="63" t="s">
        <v>245</v>
      </c>
      <c r="B106" s="67" t="s">
        <v>246</v>
      </c>
      <c r="C106" s="68">
        <v>9285000</v>
      </c>
      <c r="D106" s="68">
        <v>5821000</v>
      </c>
      <c r="E106" s="68">
        <v>5821000</v>
      </c>
      <c r="F106" s="57">
        <f>E106/D106*100</f>
        <v>100</v>
      </c>
      <c r="G106" s="57">
        <f>E106/$E$128*100</f>
        <v>0.5760799939046402</v>
      </c>
    </row>
    <row r="107" spans="1:7" ht="30" customHeight="1" outlineLevel="2">
      <c r="A107" s="63" t="s">
        <v>545</v>
      </c>
      <c r="B107" s="67" t="s">
        <v>544</v>
      </c>
      <c r="C107" s="68">
        <v>38800</v>
      </c>
      <c r="D107" s="68">
        <v>38800</v>
      </c>
      <c r="E107" s="68">
        <v>38800</v>
      </c>
      <c r="F107" s="57">
        <f>E107/D107*100</f>
        <v>100</v>
      </c>
      <c r="G107" s="57">
        <f>E107/$E$128*100</f>
        <v>0.0038398735206150213</v>
      </c>
    </row>
    <row r="108" spans="1:7" ht="27.75" customHeight="1" outlineLevel="2">
      <c r="A108" s="63" t="s">
        <v>542</v>
      </c>
      <c r="B108" s="67" t="s">
        <v>543</v>
      </c>
      <c r="C108" s="57">
        <v>90000</v>
      </c>
      <c r="D108" s="57">
        <v>90000</v>
      </c>
      <c r="E108" s="57">
        <v>90000</v>
      </c>
      <c r="F108" s="57">
        <f>E108/D108*100</f>
        <v>100</v>
      </c>
      <c r="G108" s="57">
        <f>E108/$E$128*100</f>
        <v>0.008906923114828658</v>
      </c>
    </row>
    <row r="109" spans="1:7" ht="12" customHeight="1" outlineLevel="2">
      <c r="A109" s="93"/>
      <c r="B109" s="92"/>
      <c r="C109" s="68"/>
      <c r="D109" s="68"/>
      <c r="E109" s="68"/>
      <c r="F109" s="57"/>
      <c r="G109" s="57"/>
    </row>
    <row r="110" spans="1:7" ht="25.5" outlineLevel="2">
      <c r="A110" s="69"/>
      <c r="B110" s="86" t="s">
        <v>44</v>
      </c>
      <c r="C110" s="60">
        <f>C112+C122</f>
        <v>159650350</v>
      </c>
      <c r="D110" s="60">
        <f>D112+D122</f>
        <v>116924850</v>
      </c>
      <c r="E110" s="60">
        <f>E112+E122</f>
        <v>132577850</v>
      </c>
      <c r="F110" s="57">
        <f>E110/D110*100</f>
        <v>113.38723120021108</v>
      </c>
      <c r="G110" s="57">
        <f>E110/$E$128*100</f>
        <v>13.12067462976985</v>
      </c>
    </row>
    <row r="111" spans="1:7" ht="14.25" customHeight="1" outlineLevel="2">
      <c r="A111" s="69"/>
      <c r="B111" s="59" t="s">
        <v>192</v>
      </c>
      <c r="C111" s="60"/>
      <c r="D111" s="60"/>
      <c r="E111" s="68"/>
      <c r="F111" s="57"/>
      <c r="G111" s="57"/>
    </row>
    <row r="112" spans="1:7" s="91" customFormat="1" ht="13.5" outlineLevel="1">
      <c r="A112" s="90"/>
      <c r="B112" s="87" t="s">
        <v>439</v>
      </c>
      <c r="C112" s="88">
        <f>C114+C118+C119+C120+C121</f>
        <v>157154000</v>
      </c>
      <c r="D112" s="88">
        <f>D114+D118+D119+D120+D121</f>
        <v>114428500</v>
      </c>
      <c r="E112" s="88">
        <f>E114+E118+E119+E120+E121</f>
        <v>130081500</v>
      </c>
      <c r="F112" s="57">
        <f>E112/D112*100</f>
        <v>113.67928444399777</v>
      </c>
      <c r="G112" s="57">
        <f>E112/$E$128*100</f>
        <v>12.8736213240176</v>
      </c>
    </row>
    <row r="113" spans="1:7" ht="10.5" customHeight="1" outlineLevel="1">
      <c r="A113" s="90"/>
      <c r="B113" s="92" t="s">
        <v>440</v>
      </c>
      <c r="C113" s="68"/>
      <c r="D113" s="68"/>
      <c r="E113" s="68"/>
      <c r="F113" s="57"/>
      <c r="G113" s="57"/>
    </row>
    <row r="114" spans="1:7" ht="38.25" customHeight="1" outlineLevel="2">
      <c r="A114" s="93" t="s">
        <v>247</v>
      </c>
      <c r="B114" s="67" t="s">
        <v>453</v>
      </c>
      <c r="C114" s="68">
        <f>SUM(C115:C117)</f>
        <v>27227800</v>
      </c>
      <c r="D114" s="68">
        <f>SUM(D115:D117)</f>
        <v>22414900</v>
      </c>
      <c r="E114" s="68">
        <f>SUM(E115:E117)</f>
        <v>22414900</v>
      </c>
      <c r="F114" s="57">
        <f>E114/D114*100</f>
        <v>100</v>
      </c>
      <c r="G114" s="57">
        <f aca="true" t="shared" si="8" ref="G114:G122">E114/$E$128*100</f>
        <v>2.218308788073032</v>
      </c>
    </row>
    <row r="115" spans="1:7" ht="45" customHeight="1" outlineLevel="2">
      <c r="A115" s="95" t="s">
        <v>47</v>
      </c>
      <c r="B115" s="4" t="s">
        <v>48</v>
      </c>
      <c r="C115" s="85">
        <v>5544000</v>
      </c>
      <c r="D115" s="85">
        <v>2985300</v>
      </c>
      <c r="E115" s="85">
        <v>2985300</v>
      </c>
      <c r="F115" s="57">
        <f>E115/D115*100</f>
        <v>100</v>
      </c>
      <c r="G115" s="57">
        <f t="shared" si="8"/>
        <v>0.2954426397188666</v>
      </c>
    </row>
    <row r="116" spans="1:7" ht="37.5" customHeight="1" outlineLevel="2">
      <c r="A116" s="95" t="s">
        <v>45</v>
      </c>
      <c r="B116" s="4" t="s">
        <v>46</v>
      </c>
      <c r="C116" s="85">
        <v>9553500</v>
      </c>
      <c r="D116" s="85">
        <v>8916600</v>
      </c>
      <c r="E116" s="85">
        <v>8916600</v>
      </c>
      <c r="F116" s="57">
        <f>E116/D116*100</f>
        <v>100</v>
      </c>
      <c r="G116" s="57">
        <f t="shared" si="8"/>
        <v>0.8824385627297913</v>
      </c>
    </row>
    <row r="117" spans="1:7" ht="24" outlineLevel="2">
      <c r="A117" s="95" t="s">
        <v>331</v>
      </c>
      <c r="B117" s="43" t="s">
        <v>600</v>
      </c>
      <c r="C117" s="85">
        <v>12130300</v>
      </c>
      <c r="D117" s="85">
        <v>10513000</v>
      </c>
      <c r="E117" s="85">
        <v>10513000</v>
      </c>
      <c r="F117" s="57">
        <f>E117/D117*100</f>
        <v>100</v>
      </c>
      <c r="G117" s="57">
        <f t="shared" si="8"/>
        <v>1.040427585624374</v>
      </c>
    </row>
    <row r="118" spans="1:7" ht="35.25" customHeight="1" outlineLevel="2">
      <c r="A118" s="93" t="s">
        <v>521</v>
      </c>
      <c r="B118" s="67" t="s">
        <v>235</v>
      </c>
      <c r="C118" s="68">
        <v>1039000</v>
      </c>
      <c r="D118" s="68">
        <v>0</v>
      </c>
      <c r="E118" s="68">
        <v>0</v>
      </c>
      <c r="F118" s="57">
        <v>0</v>
      </c>
      <c r="G118" s="57">
        <f t="shared" si="8"/>
        <v>0</v>
      </c>
    </row>
    <row r="119" spans="1:7" ht="35.25" customHeight="1" outlineLevel="2">
      <c r="A119" s="93" t="s">
        <v>49</v>
      </c>
      <c r="B119" s="67" t="s">
        <v>601</v>
      </c>
      <c r="C119" s="68">
        <v>32765000</v>
      </c>
      <c r="D119" s="68">
        <v>12065000</v>
      </c>
      <c r="E119" s="68">
        <v>12065000</v>
      </c>
      <c r="F119" s="57">
        <f>E119/D119*100</f>
        <v>100</v>
      </c>
      <c r="G119" s="57">
        <f t="shared" si="8"/>
        <v>1.194022526448975</v>
      </c>
    </row>
    <row r="120" spans="1:7" ht="51" customHeight="1" outlineLevel="2">
      <c r="A120" s="93" t="s">
        <v>522</v>
      </c>
      <c r="B120" s="67" t="s">
        <v>602</v>
      </c>
      <c r="C120" s="68">
        <v>80867600</v>
      </c>
      <c r="D120" s="68">
        <v>64694000</v>
      </c>
      <c r="E120" s="68">
        <v>80347000</v>
      </c>
      <c r="F120" s="57">
        <f>E120/D120*100</f>
        <v>124.19544316319906</v>
      </c>
      <c r="G120" s="57">
        <f t="shared" si="8"/>
        <v>7.95160612785709</v>
      </c>
    </row>
    <row r="121" spans="1:7" ht="51" customHeight="1" outlineLevel="2">
      <c r="A121" s="93" t="s">
        <v>411</v>
      </c>
      <c r="B121" s="67" t="s">
        <v>599</v>
      </c>
      <c r="C121" s="57">
        <v>15254600</v>
      </c>
      <c r="D121" s="57">
        <v>15254600</v>
      </c>
      <c r="E121" s="57">
        <v>15254600</v>
      </c>
      <c r="F121" s="57">
        <f>E121/D121*100</f>
        <v>100</v>
      </c>
      <c r="G121" s="57">
        <f t="shared" si="8"/>
        <v>1.5096838816385028</v>
      </c>
    </row>
    <row r="122" spans="1:7" s="74" customFormat="1" ht="13.5" outlineLevel="2">
      <c r="A122" s="94"/>
      <c r="B122" s="96" t="s">
        <v>159</v>
      </c>
      <c r="C122" s="88">
        <f>C124</f>
        <v>2496350</v>
      </c>
      <c r="D122" s="88">
        <f>D124</f>
        <v>2496350</v>
      </c>
      <c r="E122" s="88">
        <f>E124</f>
        <v>2496350</v>
      </c>
      <c r="F122" s="88">
        <f>E122/D122*100</f>
        <v>100</v>
      </c>
      <c r="G122" s="68">
        <f t="shared" si="8"/>
        <v>0.2470533057522502</v>
      </c>
    </row>
    <row r="123" spans="1:7" s="74" customFormat="1" ht="12.75" outlineLevel="2">
      <c r="A123" s="94"/>
      <c r="B123" s="97" t="s">
        <v>440</v>
      </c>
      <c r="C123" s="88"/>
      <c r="D123" s="88"/>
      <c r="E123" s="88"/>
      <c r="F123" s="68"/>
      <c r="G123" s="68"/>
    </row>
    <row r="124" spans="1:7" s="74" customFormat="1" ht="24" outlineLevel="2">
      <c r="A124" s="94" t="s">
        <v>60</v>
      </c>
      <c r="B124" s="76" t="s">
        <v>603</v>
      </c>
      <c r="C124" s="68">
        <v>2496350</v>
      </c>
      <c r="D124" s="68">
        <v>2496350</v>
      </c>
      <c r="E124" s="68">
        <v>2496350</v>
      </c>
      <c r="F124" s="68">
        <f>E124/D124*100</f>
        <v>100</v>
      </c>
      <c r="G124" s="68">
        <f>E124/$E$128*100</f>
        <v>0.2470533057522502</v>
      </c>
    </row>
    <row r="125" spans="1:7" ht="22.5" customHeight="1" outlineLevel="1">
      <c r="A125" s="69" t="s">
        <v>227</v>
      </c>
      <c r="B125" s="86" t="s">
        <v>228</v>
      </c>
      <c r="C125" s="60">
        <f>SUM(C126:C126)</f>
        <v>209093900</v>
      </c>
      <c r="D125" s="60">
        <f>SUM(D126:D126)</f>
        <v>209093900</v>
      </c>
      <c r="E125" s="60">
        <f>SUM(E126:E126)</f>
        <v>196807284</v>
      </c>
      <c r="F125" s="57">
        <f>E125/D125*100</f>
        <v>94.1238764019419</v>
      </c>
      <c r="G125" s="98">
        <f>E125/$E$128*100</f>
        <v>19.47719274473609</v>
      </c>
    </row>
    <row r="126" spans="1:7" ht="29.25" customHeight="1" outlineLevel="1">
      <c r="A126" s="93" t="s">
        <v>524</v>
      </c>
      <c r="B126" s="67" t="s">
        <v>523</v>
      </c>
      <c r="C126" s="68">
        <v>209093900</v>
      </c>
      <c r="D126" s="68">
        <v>209093900</v>
      </c>
      <c r="E126" s="68">
        <v>196807284</v>
      </c>
      <c r="F126" s="57">
        <f>E126/D126*100</f>
        <v>94.1238764019419</v>
      </c>
      <c r="G126" s="57">
        <f>E126/$E$128*100</f>
        <v>19.47719274473609</v>
      </c>
    </row>
    <row r="127" spans="1:7" ht="29.25" customHeight="1" outlineLevel="1">
      <c r="A127" s="81" t="s">
        <v>451</v>
      </c>
      <c r="B127" s="99" t="s">
        <v>452</v>
      </c>
      <c r="C127" s="100">
        <v>71051254.96</v>
      </c>
      <c r="D127" s="100">
        <v>56251254.96</v>
      </c>
      <c r="E127" s="100">
        <v>53670259.25</v>
      </c>
      <c r="F127" s="100">
        <f>E127/D127*100</f>
        <v>95.41166554979914</v>
      </c>
      <c r="G127" s="100">
        <f>E127/$E$128*100</f>
        <v>5.3115208076963505</v>
      </c>
    </row>
    <row r="128" spans="1:7" s="91" customFormat="1" ht="20.25" customHeight="1">
      <c r="A128" s="101"/>
      <c r="B128" s="102" t="s">
        <v>229</v>
      </c>
      <c r="C128" s="103">
        <f>C9+C51+C127</f>
        <v>1263278080.0700002</v>
      </c>
      <c r="D128" s="103">
        <f>D9+D51+D127</f>
        <v>1016502280.07</v>
      </c>
      <c r="E128" s="103">
        <f>E9+E51+E127</f>
        <v>1010449948.2</v>
      </c>
      <c r="F128" s="103">
        <f>E128/D128*100</f>
        <v>99.40459239603642</v>
      </c>
      <c r="G128" s="103">
        <f>E128/$E$128*100</f>
        <v>100</v>
      </c>
    </row>
    <row r="129" spans="3:7" ht="12.75">
      <c r="C129" s="104"/>
      <c r="D129" s="105"/>
      <c r="E129" s="105"/>
      <c r="F129" s="106"/>
      <c r="G129" s="106"/>
    </row>
    <row r="130" s="107" customFormat="1" ht="12.75">
      <c r="B130" s="108"/>
    </row>
    <row r="131" spans="2:5" s="107" customFormat="1" ht="12.75">
      <c r="B131" s="108"/>
      <c r="C131" s="108"/>
      <c r="D131" s="109"/>
      <c r="E131" s="109"/>
    </row>
    <row r="132" spans="3:7" ht="12.75">
      <c r="C132" s="104"/>
      <c r="D132" s="105"/>
      <c r="E132" s="105"/>
      <c r="F132" s="106"/>
      <c r="G132" s="106"/>
    </row>
    <row r="133" spans="3:7" ht="12.75">
      <c r="C133" s="104"/>
      <c r="D133" s="105"/>
      <c r="E133" s="105"/>
      <c r="F133" s="106"/>
      <c r="G133" s="106"/>
    </row>
    <row r="134" spans="3:7" ht="12.75">
      <c r="C134" s="104"/>
      <c r="D134" s="105"/>
      <c r="E134" s="105"/>
      <c r="F134" s="106"/>
      <c r="G134" s="106"/>
    </row>
    <row r="135" spans="3:7" ht="12.75">
      <c r="C135" s="104"/>
      <c r="D135" s="105"/>
      <c r="E135" s="105"/>
      <c r="F135" s="106"/>
      <c r="G135" s="106"/>
    </row>
    <row r="136" spans="3:7" ht="12.75">
      <c r="C136" s="104"/>
      <c r="D136" s="105"/>
      <c r="E136" s="105"/>
      <c r="F136" s="106"/>
      <c r="G136" s="106"/>
    </row>
    <row r="137" spans="3:7" ht="12.75">
      <c r="C137" s="104"/>
      <c r="D137" s="105"/>
      <c r="E137" s="105"/>
      <c r="F137" s="106"/>
      <c r="G137" s="106"/>
    </row>
    <row r="138" spans="3:7" ht="12.75">
      <c r="C138" s="104"/>
      <c r="D138" s="105"/>
      <c r="E138" s="105"/>
      <c r="F138" s="106"/>
      <c r="G138" s="106"/>
    </row>
    <row r="139" spans="3:7" ht="12.75">
      <c r="C139" s="104"/>
      <c r="D139" s="105"/>
      <c r="E139" s="105"/>
      <c r="F139" s="106"/>
      <c r="G139" s="106"/>
    </row>
    <row r="140" spans="3:7" ht="12.75">
      <c r="C140" s="104"/>
      <c r="D140" s="105"/>
      <c r="E140" s="105"/>
      <c r="F140" s="106"/>
      <c r="G140" s="106"/>
    </row>
    <row r="141" spans="3:7" ht="12.75">
      <c r="C141" s="104"/>
      <c r="D141" s="106"/>
      <c r="E141" s="105"/>
      <c r="F141" s="106"/>
      <c r="G141" s="106"/>
    </row>
    <row r="142" spans="3:7" ht="12.75">
      <c r="C142" s="104"/>
      <c r="D142" s="106"/>
      <c r="E142" s="105"/>
      <c r="F142" s="106"/>
      <c r="G142" s="106"/>
    </row>
    <row r="143" spans="3:7" ht="12.75">
      <c r="C143" s="104"/>
      <c r="D143" s="106"/>
      <c r="E143" s="105"/>
      <c r="F143" s="106"/>
      <c r="G143" s="106"/>
    </row>
    <row r="144" spans="3:7" ht="12.75">
      <c r="C144" s="104"/>
      <c r="D144" s="106"/>
      <c r="E144" s="105"/>
      <c r="F144" s="106"/>
      <c r="G144" s="106"/>
    </row>
    <row r="145" spans="3:7" ht="12.75">
      <c r="C145" s="104"/>
      <c r="D145" s="106"/>
      <c r="E145" s="105"/>
      <c r="F145" s="106"/>
      <c r="G145" s="106"/>
    </row>
    <row r="146" spans="3:7" ht="12.75">
      <c r="C146" s="104"/>
      <c r="D146" s="106"/>
      <c r="E146" s="105"/>
      <c r="F146" s="106"/>
      <c r="G146" s="106"/>
    </row>
    <row r="147" spans="3:7" ht="12.75">
      <c r="C147" s="104"/>
      <c r="D147" s="106"/>
      <c r="E147" s="105"/>
      <c r="F147" s="106"/>
      <c r="G147" s="106"/>
    </row>
    <row r="148" spans="3:7" ht="12.75">
      <c r="C148" s="104"/>
      <c r="D148" s="106"/>
      <c r="E148" s="105"/>
      <c r="F148" s="106"/>
      <c r="G148" s="106"/>
    </row>
    <row r="149" spans="3:7" ht="12.75">
      <c r="C149" s="104"/>
      <c r="D149" s="106"/>
      <c r="E149" s="105"/>
      <c r="F149" s="106"/>
      <c r="G149" s="106"/>
    </row>
    <row r="150" spans="3:7" ht="12.75">
      <c r="C150" s="104"/>
      <c r="D150" s="106"/>
      <c r="E150" s="105"/>
      <c r="F150" s="106"/>
      <c r="G150" s="106"/>
    </row>
    <row r="151" spans="3:7" ht="12.75">
      <c r="C151" s="104"/>
      <c r="D151" s="106"/>
      <c r="E151" s="105"/>
      <c r="F151" s="106"/>
      <c r="G151" s="106"/>
    </row>
    <row r="152" spans="3:7" ht="12.75">
      <c r="C152" s="104"/>
      <c r="D152" s="106"/>
      <c r="E152" s="105"/>
      <c r="F152" s="106"/>
      <c r="G152" s="106"/>
    </row>
    <row r="153" spans="3:7" ht="12.75">
      <c r="C153" s="104"/>
      <c r="D153" s="106"/>
      <c r="E153" s="105"/>
      <c r="F153" s="106"/>
      <c r="G153" s="106"/>
    </row>
    <row r="154" spans="3:7" ht="12.75">
      <c r="C154" s="104"/>
      <c r="D154" s="106"/>
      <c r="E154" s="105"/>
      <c r="F154" s="106"/>
      <c r="G154" s="106"/>
    </row>
    <row r="155" spans="3:7" ht="12.75">
      <c r="C155" s="104"/>
      <c r="D155" s="106"/>
      <c r="E155" s="105"/>
      <c r="F155" s="106"/>
      <c r="G155" s="106"/>
    </row>
    <row r="156" spans="3:7" ht="12.75">
      <c r="C156" s="104"/>
      <c r="D156" s="106"/>
      <c r="E156" s="105"/>
      <c r="F156" s="106"/>
      <c r="G156" s="106"/>
    </row>
    <row r="157" spans="3:7" ht="12.75">
      <c r="C157" s="104"/>
      <c r="D157" s="106"/>
      <c r="E157" s="105"/>
      <c r="F157" s="106"/>
      <c r="G157" s="106"/>
    </row>
    <row r="158" spans="3:7" ht="12.75">
      <c r="C158" s="104"/>
      <c r="D158" s="106"/>
      <c r="E158" s="105"/>
      <c r="F158" s="106"/>
      <c r="G158" s="106"/>
    </row>
    <row r="159" spans="3:7" ht="12.75">
      <c r="C159" s="104"/>
      <c r="D159" s="106"/>
      <c r="E159" s="105"/>
      <c r="F159" s="106"/>
      <c r="G159" s="106"/>
    </row>
    <row r="160" spans="3:7" ht="12.75">
      <c r="C160" s="104"/>
      <c r="D160" s="106"/>
      <c r="E160" s="105"/>
      <c r="F160" s="106"/>
      <c r="G160" s="106"/>
    </row>
    <row r="161" spans="3:7" ht="12.75">
      <c r="C161" s="104"/>
      <c r="D161" s="106"/>
      <c r="E161" s="105"/>
      <c r="F161" s="106"/>
      <c r="G161" s="106"/>
    </row>
    <row r="162" spans="3:7" ht="12.75">
      <c r="C162" s="104"/>
      <c r="D162" s="106"/>
      <c r="E162" s="105"/>
      <c r="F162" s="106"/>
      <c r="G162" s="106"/>
    </row>
    <row r="163" spans="3:7" ht="12.75">
      <c r="C163" s="104"/>
      <c r="D163" s="106"/>
      <c r="E163" s="105"/>
      <c r="F163" s="106"/>
      <c r="G163" s="106"/>
    </row>
    <row r="164" spans="3:7" ht="12.75">
      <c r="C164" s="104"/>
      <c r="D164" s="106"/>
      <c r="E164" s="105"/>
      <c r="F164" s="106"/>
      <c r="G164" s="106"/>
    </row>
    <row r="165" spans="3:7" ht="12.75">
      <c r="C165" s="104"/>
      <c r="D165" s="106"/>
      <c r="E165" s="105"/>
      <c r="F165" s="106"/>
      <c r="G165" s="106"/>
    </row>
    <row r="166" spans="3:7" ht="12.75">
      <c r="C166" s="104"/>
      <c r="D166" s="106"/>
      <c r="E166" s="105"/>
      <c r="F166" s="106"/>
      <c r="G166" s="106"/>
    </row>
    <row r="167" spans="3:7" ht="12.75">
      <c r="C167" s="104"/>
      <c r="D167" s="106"/>
      <c r="E167" s="105"/>
      <c r="F167" s="106"/>
      <c r="G167" s="106"/>
    </row>
    <row r="168" spans="3:7" ht="12.75">
      <c r="C168" s="104"/>
      <c r="D168" s="106"/>
      <c r="E168" s="105"/>
      <c r="F168" s="106"/>
      <c r="G168" s="106"/>
    </row>
    <row r="169" spans="3:7" ht="12.75">
      <c r="C169" s="104"/>
      <c r="D169" s="106"/>
      <c r="E169" s="105"/>
      <c r="F169" s="106"/>
      <c r="G169" s="106"/>
    </row>
    <row r="170" spans="3:7" ht="12.75">
      <c r="C170" s="104"/>
      <c r="D170" s="106"/>
      <c r="E170" s="105"/>
      <c r="F170" s="106"/>
      <c r="G170" s="106"/>
    </row>
    <row r="171" spans="3:7" ht="12.75">
      <c r="C171" s="104"/>
      <c r="D171" s="106"/>
      <c r="E171" s="105"/>
      <c r="F171" s="106"/>
      <c r="G171" s="106"/>
    </row>
    <row r="172" spans="3:7" ht="12.75">
      <c r="C172" s="104"/>
      <c r="D172" s="106"/>
      <c r="E172" s="105"/>
      <c r="F172" s="106"/>
      <c r="G172" s="106"/>
    </row>
    <row r="173" spans="3:7" ht="12.75">
      <c r="C173" s="104"/>
      <c r="D173" s="106"/>
      <c r="E173" s="105"/>
      <c r="F173" s="106"/>
      <c r="G173" s="106"/>
    </row>
    <row r="174" spans="3:7" ht="12.75">
      <c r="C174" s="104"/>
      <c r="D174" s="106"/>
      <c r="E174" s="105"/>
      <c r="F174" s="106"/>
      <c r="G174" s="106"/>
    </row>
    <row r="175" spans="3:7" ht="12.75">
      <c r="C175" s="104"/>
      <c r="D175" s="106"/>
      <c r="E175" s="105"/>
      <c r="F175" s="106"/>
      <c r="G175" s="106"/>
    </row>
    <row r="176" spans="3:7" ht="12.75">
      <c r="C176" s="104"/>
      <c r="D176" s="106"/>
      <c r="E176" s="105"/>
      <c r="F176" s="106"/>
      <c r="G176" s="106"/>
    </row>
    <row r="177" spans="3:7" ht="12.75">
      <c r="C177" s="104"/>
      <c r="D177" s="106"/>
      <c r="E177" s="105"/>
      <c r="F177" s="106"/>
      <c r="G177" s="106"/>
    </row>
    <row r="178" spans="3:7" ht="12.75">
      <c r="C178" s="104"/>
      <c r="D178" s="106"/>
      <c r="E178" s="105"/>
      <c r="F178" s="106"/>
      <c r="G178" s="106"/>
    </row>
    <row r="179" spans="3:7" ht="12.75">
      <c r="C179" s="104"/>
      <c r="D179" s="106"/>
      <c r="E179" s="105"/>
      <c r="F179" s="106"/>
      <c r="G179" s="106"/>
    </row>
    <row r="180" spans="3:7" ht="12.75">
      <c r="C180" s="104"/>
      <c r="D180" s="106"/>
      <c r="E180" s="105"/>
      <c r="F180" s="106"/>
      <c r="G180" s="106"/>
    </row>
    <row r="181" spans="3:7" ht="12.75">
      <c r="C181" s="104"/>
      <c r="D181" s="106"/>
      <c r="E181" s="105"/>
      <c r="F181" s="106"/>
      <c r="G181" s="106"/>
    </row>
    <row r="182" spans="3:7" ht="12.75">
      <c r="C182" s="104"/>
      <c r="D182" s="106"/>
      <c r="E182" s="105"/>
      <c r="F182" s="106"/>
      <c r="G182" s="106"/>
    </row>
    <row r="183" spans="3:7" ht="12.75">
      <c r="C183" s="104"/>
      <c r="D183" s="106"/>
      <c r="E183" s="105"/>
      <c r="F183" s="106"/>
      <c r="G183" s="106"/>
    </row>
    <row r="184" spans="3:7" ht="12.75">
      <c r="C184" s="104"/>
      <c r="D184" s="106"/>
      <c r="E184" s="105"/>
      <c r="F184" s="106"/>
      <c r="G184" s="106"/>
    </row>
    <row r="185" spans="3:7" ht="12.75">
      <c r="C185" s="104"/>
      <c r="D185" s="106"/>
      <c r="E185" s="105"/>
      <c r="F185" s="106"/>
      <c r="G185" s="106"/>
    </row>
    <row r="186" spans="3:7" ht="12.75">
      <c r="C186" s="104"/>
      <c r="D186" s="106"/>
      <c r="E186" s="105"/>
      <c r="F186" s="106"/>
      <c r="G186" s="106"/>
    </row>
    <row r="187" spans="3:7" ht="12.75">
      <c r="C187" s="104"/>
      <c r="D187" s="106"/>
      <c r="E187" s="105"/>
      <c r="F187" s="106"/>
      <c r="G187" s="106"/>
    </row>
    <row r="188" spans="3:7" ht="12.75">
      <c r="C188" s="104"/>
      <c r="D188" s="106"/>
      <c r="E188" s="105"/>
      <c r="F188" s="106"/>
      <c r="G188" s="106"/>
    </row>
    <row r="189" spans="3:7" ht="12.75">
      <c r="C189" s="104"/>
      <c r="D189" s="106"/>
      <c r="E189" s="105"/>
      <c r="F189" s="106"/>
      <c r="G189" s="106"/>
    </row>
    <row r="190" spans="3:7" ht="12.75">
      <c r="C190" s="104"/>
      <c r="D190" s="106"/>
      <c r="E190" s="105"/>
      <c r="F190" s="106"/>
      <c r="G190" s="106"/>
    </row>
    <row r="191" spans="3:7" ht="12.75">
      <c r="C191" s="104"/>
      <c r="D191" s="106"/>
      <c r="E191" s="105"/>
      <c r="F191" s="106"/>
      <c r="G191" s="106"/>
    </row>
    <row r="192" spans="3:7" ht="12.75">
      <c r="C192" s="104"/>
      <c r="D192" s="106"/>
      <c r="E192" s="105"/>
      <c r="F192" s="106"/>
      <c r="G192" s="106"/>
    </row>
    <row r="193" spans="3:7" ht="12.75">
      <c r="C193" s="104"/>
      <c r="D193" s="106"/>
      <c r="E193" s="105"/>
      <c r="F193" s="106"/>
      <c r="G193" s="106"/>
    </row>
    <row r="194" spans="3:7" ht="12.75">
      <c r="C194" s="104"/>
      <c r="D194" s="106"/>
      <c r="E194" s="105"/>
      <c r="F194" s="106"/>
      <c r="G194" s="106"/>
    </row>
    <row r="195" spans="3:7" ht="12.75">
      <c r="C195" s="104"/>
      <c r="D195" s="106"/>
      <c r="E195" s="105"/>
      <c r="F195" s="106"/>
      <c r="G195" s="106"/>
    </row>
    <row r="196" spans="3:7" ht="12.75">
      <c r="C196" s="104"/>
      <c r="D196" s="106"/>
      <c r="E196" s="105"/>
      <c r="F196" s="106"/>
      <c r="G196" s="106"/>
    </row>
    <row r="197" spans="3:7" ht="12.75">
      <c r="C197" s="104"/>
      <c r="D197" s="106"/>
      <c r="E197" s="105"/>
      <c r="F197" s="106"/>
      <c r="G197" s="106"/>
    </row>
    <row r="198" spans="3:7" ht="12.75">
      <c r="C198" s="104"/>
      <c r="D198" s="106"/>
      <c r="E198" s="105"/>
      <c r="F198" s="106"/>
      <c r="G198" s="106"/>
    </row>
    <row r="199" spans="3:7" ht="12.75">
      <c r="C199" s="104"/>
      <c r="D199" s="106"/>
      <c r="E199" s="105"/>
      <c r="F199" s="106"/>
      <c r="G199" s="106"/>
    </row>
    <row r="200" spans="3:7" ht="12.75">
      <c r="C200" s="104"/>
      <c r="D200" s="106"/>
      <c r="E200" s="105"/>
      <c r="F200" s="106"/>
      <c r="G200" s="106"/>
    </row>
    <row r="201" spans="3:7" ht="12.75">
      <c r="C201" s="104"/>
      <c r="D201" s="106"/>
      <c r="E201" s="105"/>
      <c r="F201" s="106"/>
      <c r="G201" s="106"/>
    </row>
    <row r="202" spans="3:7" ht="12.75">
      <c r="C202" s="104"/>
      <c r="D202" s="106"/>
      <c r="E202" s="105"/>
      <c r="F202" s="106"/>
      <c r="G202" s="106"/>
    </row>
    <row r="203" spans="3:7" ht="12.75">
      <c r="C203" s="104"/>
      <c r="D203" s="106"/>
      <c r="E203" s="105"/>
      <c r="F203" s="106"/>
      <c r="G203" s="106"/>
    </row>
    <row r="204" spans="3:7" ht="12.75">
      <c r="C204" s="104"/>
      <c r="D204" s="106"/>
      <c r="E204" s="105"/>
      <c r="F204" s="106"/>
      <c r="G204" s="106"/>
    </row>
    <row r="205" spans="3:7" ht="12.75">
      <c r="C205" s="104"/>
      <c r="D205" s="106"/>
      <c r="E205" s="105"/>
      <c r="F205" s="106"/>
      <c r="G205" s="106"/>
    </row>
    <row r="206" spans="3:7" ht="12.75">
      <c r="C206" s="104"/>
      <c r="D206" s="106"/>
      <c r="E206" s="105"/>
      <c r="F206" s="106"/>
      <c r="G206" s="106"/>
    </row>
    <row r="207" spans="3:7" ht="12.75">
      <c r="C207" s="104"/>
      <c r="D207" s="106"/>
      <c r="E207" s="105"/>
      <c r="F207" s="106"/>
      <c r="G207" s="106"/>
    </row>
    <row r="208" spans="3:7" ht="12.75">
      <c r="C208" s="104"/>
      <c r="D208" s="106"/>
      <c r="E208" s="105"/>
      <c r="F208" s="106"/>
      <c r="G208" s="106"/>
    </row>
    <row r="209" spans="3:7" ht="12.75">
      <c r="C209" s="104"/>
      <c r="D209" s="106"/>
      <c r="E209" s="105"/>
      <c r="F209" s="106"/>
      <c r="G209" s="106"/>
    </row>
    <row r="210" spans="3:7" ht="12.75">
      <c r="C210" s="104"/>
      <c r="D210" s="106"/>
      <c r="E210" s="105"/>
      <c r="F210" s="106"/>
      <c r="G210" s="106"/>
    </row>
    <row r="211" spans="3:7" ht="12.75">
      <c r="C211" s="104"/>
      <c r="D211" s="106"/>
      <c r="E211" s="105"/>
      <c r="F211" s="106"/>
      <c r="G211" s="106"/>
    </row>
    <row r="212" ht="12.75">
      <c r="E212" s="110"/>
    </row>
    <row r="213" ht="12.75">
      <c r="E213" s="110"/>
    </row>
    <row r="214" ht="12.75">
      <c r="E214" s="110"/>
    </row>
    <row r="215" ht="12.75">
      <c r="E215" s="110"/>
    </row>
    <row r="216" ht="12.75">
      <c r="E216" s="110"/>
    </row>
    <row r="217" ht="12.75">
      <c r="E217" s="110"/>
    </row>
    <row r="218" ht="12.75">
      <c r="E218" s="110"/>
    </row>
    <row r="219" ht="12.75">
      <c r="E219" s="110"/>
    </row>
    <row r="220" ht="12.75">
      <c r="E220" s="110"/>
    </row>
    <row r="221" ht="12.75">
      <c r="E221" s="110"/>
    </row>
    <row r="222" ht="12.75">
      <c r="E222" s="110"/>
    </row>
    <row r="223" ht="12.75">
      <c r="E223" s="110"/>
    </row>
    <row r="224" ht="12.75">
      <c r="E224" s="110"/>
    </row>
    <row r="225" ht="12.75">
      <c r="E225" s="65"/>
    </row>
    <row r="226" ht="12.75">
      <c r="E226" s="65"/>
    </row>
    <row r="227" ht="12.75">
      <c r="E227" s="65"/>
    </row>
  </sheetData>
  <sheetProtection/>
  <mergeCells count="2">
    <mergeCell ref="A56:A59"/>
    <mergeCell ref="A5:E5"/>
  </mergeCells>
  <printOptions/>
  <pageMargins left="1.1811023622047245" right="0.3937007874015748" top="0.7874015748031497" bottom="0.7874015748031497" header="0.5118110236220472" footer="0.5118110236220472"/>
  <pageSetup fitToHeight="16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70"/>
  <sheetViews>
    <sheetView zoomScale="75" zoomScaleNormal="75" zoomScalePageLayoutView="0" workbookViewId="0" topLeftCell="A349">
      <selection activeCell="H372" sqref="H372"/>
    </sheetView>
  </sheetViews>
  <sheetFormatPr defaultColWidth="9.00390625" defaultRowHeight="12.75"/>
  <cols>
    <col min="1" max="1" width="5.00390625" style="1" customWidth="1"/>
    <col min="2" max="2" width="65.00390625" style="2" customWidth="1"/>
    <col min="3" max="3" width="4.875" style="1" customWidth="1"/>
    <col min="4" max="4" width="5.25390625" style="1" customWidth="1"/>
    <col min="5" max="5" width="9.75390625" style="1" customWidth="1"/>
    <col min="6" max="6" width="5.75390625" style="1" customWidth="1"/>
    <col min="7" max="7" width="16.375" style="1" customWidth="1"/>
    <col min="8" max="8" width="16.375" style="3" customWidth="1"/>
    <col min="9" max="9" width="15.875" style="3" customWidth="1"/>
    <col min="10" max="10" width="10.00390625" style="134" customWidth="1"/>
    <col min="11" max="11" width="9.125" style="133" customWidth="1"/>
    <col min="12" max="16384" width="9.125" style="134" customWidth="1"/>
  </cols>
  <sheetData>
    <row r="1" ht="18.75">
      <c r="J1" s="14" t="s">
        <v>443</v>
      </c>
    </row>
    <row r="2" ht="18.75">
      <c r="J2" s="14" t="s">
        <v>103</v>
      </c>
    </row>
    <row r="3" ht="18.75">
      <c r="J3" s="14" t="s">
        <v>611</v>
      </c>
    </row>
    <row r="4" ht="18.75">
      <c r="J4" s="14"/>
    </row>
    <row r="5" spans="1:9" ht="67.5" customHeight="1">
      <c r="A5" s="135"/>
      <c r="B5" s="215" t="s">
        <v>577</v>
      </c>
      <c r="C5" s="215"/>
      <c r="D5" s="215"/>
      <c r="E5" s="215"/>
      <c r="F5" s="215"/>
      <c r="G5" s="215"/>
      <c r="H5" s="215"/>
      <c r="I5" s="215"/>
    </row>
    <row r="6" spans="1:9" ht="13.5" customHeight="1">
      <c r="A6" s="135"/>
      <c r="B6" s="41"/>
      <c r="C6" s="41"/>
      <c r="D6" s="41"/>
      <c r="E6" s="41"/>
      <c r="F6" s="41"/>
      <c r="G6" s="41"/>
      <c r="H6" s="41"/>
      <c r="I6" s="41"/>
    </row>
    <row r="7" spans="1:10" ht="15.75" customHeight="1">
      <c r="A7" s="136"/>
      <c r="B7" s="137"/>
      <c r="C7" s="136"/>
      <c r="D7" s="136"/>
      <c r="E7" s="136"/>
      <c r="F7" s="136"/>
      <c r="G7" s="136"/>
      <c r="H7" s="138"/>
      <c r="I7" s="138"/>
      <c r="J7" s="52" t="s">
        <v>62</v>
      </c>
    </row>
    <row r="8" spans="1:10" ht="15.75" customHeight="1">
      <c r="A8" s="213" t="s">
        <v>230</v>
      </c>
      <c r="B8" s="213" t="s">
        <v>231</v>
      </c>
      <c r="C8" s="214" t="s">
        <v>232</v>
      </c>
      <c r="D8" s="214" t="s">
        <v>233</v>
      </c>
      <c r="E8" s="214" t="s">
        <v>547</v>
      </c>
      <c r="F8" s="214" t="s">
        <v>548</v>
      </c>
      <c r="G8" s="211" t="s">
        <v>61</v>
      </c>
      <c r="H8" s="210" t="s">
        <v>40</v>
      </c>
      <c r="I8" s="210" t="s">
        <v>41</v>
      </c>
      <c r="J8" s="208" t="s">
        <v>197</v>
      </c>
    </row>
    <row r="9" spans="1:11" s="140" customFormat="1" ht="69" customHeight="1">
      <c r="A9" s="213"/>
      <c r="B9" s="213"/>
      <c r="C9" s="214"/>
      <c r="D9" s="214"/>
      <c r="E9" s="214"/>
      <c r="F9" s="214"/>
      <c r="G9" s="212"/>
      <c r="H9" s="210"/>
      <c r="I9" s="210"/>
      <c r="J9" s="209"/>
      <c r="K9" s="139"/>
    </row>
    <row r="10" spans="1:11" s="140" customFormat="1" ht="19.5" customHeight="1">
      <c r="A10" s="141"/>
      <c r="B10" s="142" t="s">
        <v>482</v>
      </c>
      <c r="C10" s="143"/>
      <c r="D10" s="143"/>
      <c r="E10" s="143"/>
      <c r="F10" s="143"/>
      <c r="G10" s="143"/>
      <c r="H10" s="144"/>
      <c r="I10" s="144"/>
      <c r="J10" s="145"/>
      <c r="K10" s="139"/>
    </row>
    <row r="11" spans="1:11" s="152" customFormat="1" ht="18" customHeight="1">
      <c r="A11" s="146" t="s">
        <v>177</v>
      </c>
      <c r="B11" s="147" t="s">
        <v>178</v>
      </c>
      <c r="C11" s="148" t="s">
        <v>179</v>
      </c>
      <c r="D11" s="148"/>
      <c r="E11" s="148"/>
      <c r="F11" s="148"/>
      <c r="G11" s="149">
        <f>G12+G16+G22+G26+G29+G35+G41+G45+G49</f>
        <v>96000701.79</v>
      </c>
      <c r="H11" s="149">
        <f>H12+H16+H22+H26+H29+H35+H41+H45+H49</f>
        <v>87411166.78</v>
      </c>
      <c r="I11" s="149">
        <f>I12+I16+I22+I26+I29+I35+I41+I45+I49</f>
        <v>82090933.66</v>
      </c>
      <c r="J11" s="150">
        <f>I11/H11*100</f>
        <v>93.91355439358202</v>
      </c>
      <c r="K11" s="151"/>
    </row>
    <row r="12" spans="1:11" s="111" customFormat="1" ht="25.5">
      <c r="A12" s="153"/>
      <c r="B12" s="112" t="s">
        <v>180</v>
      </c>
      <c r="C12" s="154" t="s">
        <v>179</v>
      </c>
      <c r="D12" s="154" t="s">
        <v>181</v>
      </c>
      <c r="E12" s="154"/>
      <c r="F12" s="154"/>
      <c r="G12" s="155">
        <f aca="true" t="shared" si="0" ref="G12:H14">G13</f>
        <v>1975613</v>
      </c>
      <c r="H12" s="155">
        <f t="shared" si="0"/>
        <v>1759513</v>
      </c>
      <c r="I12" s="155">
        <f>I13</f>
        <v>1757819.52</v>
      </c>
      <c r="J12" s="150">
        <f>I12/H12*100</f>
        <v>99.9037529134482</v>
      </c>
      <c r="K12" s="156"/>
    </row>
    <row r="13" spans="1:11" s="161" customFormat="1" ht="25.5">
      <c r="A13" s="157"/>
      <c r="B13" s="114" t="s">
        <v>528</v>
      </c>
      <c r="C13" s="158" t="s">
        <v>179</v>
      </c>
      <c r="D13" s="158" t="s">
        <v>181</v>
      </c>
      <c r="E13" s="158" t="s">
        <v>529</v>
      </c>
      <c r="F13" s="158"/>
      <c r="G13" s="159">
        <f t="shared" si="0"/>
        <v>1975613</v>
      </c>
      <c r="H13" s="159">
        <f t="shared" si="0"/>
        <v>1759513</v>
      </c>
      <c r="I13" s="159">
        <f>I14</f>
        <v>1757819.52</v>
      </c>
      <c r="J13" s="150">
        <f aca="true" t="shared" si="1" ref="J13:J44">I13/H13*100</f>
        <v>99.9037529134482</v>
      </c>
      <c r="K13" s="160"/>
    </row>
    <row r="14" spans="1:11" s="161" customFormat="1" ht="18.75" customHeight="1">
      <c r="A14" s="157"/>
      <c r="B14" s="114" t="s">
        <v>184</v>
      </c>
      <c r="C14" s="158" t="s">
        <v>179</v>
      </c>
      <c r="D14" s="158" t="s">
        <v>181</v>
      </c>
      <c r="E14" s="158" t="s">
        <v>530</v>
      </c>
      <c r="F14" s="158"/>
      <c r="G14" s="159">
        <f t="shared" si="0"/>
        <v>1975613</v>
      </c>
      <c r="H14" s="159">
        <f t="shared" si="0"/>
        <v>1759513</v>
      </c>
      <c r="I14" s="159">
        <f>I15</f>
        <v>1757819.52</v>
      </c>
      <c r="J14" s="150">
        <f t="shared" si="1"/>
        <v>99.9037529134482</v>
      </c>
      <c r="K14" s="160"/>
    </row>
    <row r="15" spans="1:11" s="161" customFormat="1" ht="19.5" customHeight="1">
      <c r="A15" s="157"/>
      <c r="B15" s="114" t="s">
        <v>531</v>
      </c>
      <c r="C15" s="158" t="s">
        <v>179</v>
      </c>
      <c r="D15" s="158" t="s">
        <v>181</v>
      </c>
      <c r="E15" s="158" t="s">
        <v>530</v>
      </c>
      <c r="F15" s="158" t="s">
        <v>532</v>
      </c>
      <c r="G15" s="159">
        <v>1975613</v>
      </c>
      <c r="H15" s="159">
        <v>1759513</v>
      </c>
      <c r="I15" s="159">
        <v>1757819.52</v>
      </c>
      <c r="J15" s="150">
        <f t="shared" si="1"/>
        <v>99.9037529134482</v>
      </c>
      <c r="K15" s="160"/>
    </row>
    <row r="16" spans="1:11" s="111" customFormat="1" ht="25.5">
      <c r="A16" s="153"/>
      <c r="B16" s="112" t="s">
        <v>533</v>
      </c>
      <c r="C16" s="154" t="s">
        <v>179</v>
      </c>
      <c r="D16" s="154" t="s">
        <v>430</v>
      </c>
      <c r="E16" s="154"/>
      <c r="F16" s="154"/>
      <c r="G16" s="155">
        <f>G17</f>
        <v>10142500</v>
      </c>
      <c r="H16" s="155">
        <f>H17</f>
        <v>8859500</v>
      </c>
      <c r="I16" s="155">
        <f>I17</f>
        <v>5996413.29</v>
      </c>
      <c r="J16" s="150">
        <f t="shared" si="1"/>
        <v>67.68342784581523</v>
      </c>
      <c r="K16" s="156"/>
    </row>
    <row r="17" spans="1:11" s="161" customFormat="1" ht="25.5">
      <c r="A17" s="157"/>
      <c r="B17" s="114" t="s">
        <v>534</v>
      </c>
      <c r="C17" s="158" t="s">
        <v>179</v>
      </c>
      <c r="D17" s="158" t="s">
        <v>430</v>
      </c>
      <c r="E17" s="158" t="s">
        <v>529</v>
      </c>
      <c r="F17" s="158"/>
      <c r="G17" s="159">
        <f>G18+G20</f>
        <v>10142500</v>
      </c>
      <c r="H17" s="159">
        <f>H18+H20</f>
        <v>8859500</v>
      </c>
      <c r="I17" s="159">
        <f>I18+I20</f>
        <v>5996413.29</v>
      </c>
      <c r="J17" s="150">
        <f t="shared" si="1"/>
        <v>67.68342784581523</v>
      </c>
      <c r="K17" s="160"/>
    </row>
    <row r="18" spans="1:11" s="161" customFormat="1" ht="19.5" customHeight="1">
      <c r="A18" s="157"/>
      <c r="B18" s="114" t="s">
        <v>187</v>
      </c>
      <c r="C18" s="158" t="s">
        <v>179</v>
      </c>
      <c r="D18" s="158" t="s">
        <v>430</v>
      </c>
      <c r="E18" s="158" t="s">
        <v>535</v>
      </c>
      <c r="F18" s="158"/>
      <c r="G18" s="159">
        <f>G19</f>
        <v>7641500</v>
      </c>
      <c r="H18" s="159">
        <f>H19</f>
        <v>6742500</v>
      </c>
      <c r="I18" s="159">
        <f>I19</f>
        <v>4265734.57</v>
      </c>
      <c r="J18" s="150">
        <f t="shared" si="1"/>
        <v>63.26636366332963</v>
      </c>
      <c r="K18" s="160"/>
    </row>
    <row r="19" spans="1:11" s="161" customFormat="1" ht="18.75" customHeight="1">
      <c r="A19" s="157"/>
      <c r="B19" s="114" t="s">
        <v>531</v>
      </c>
      <c r="C19" s="158" t="s">
        <v>179</v>
      </c>
      <c r="D19" s="158" t="s">
        <v>430</v>
      </c>
      <c r="E19" s="158" t="s">
        <v>535</v>
      </c>
      <c r="F19" s="158" t="s">
        <v>532</v>
      </c>
      <c r="G19" s="159">
        <v>7641500</v>
      </c>
      <c r="H19" s="159">
        <v>6742500</v>
      </c>
      <c r="I19" s="159">
        <v>4265734.57</v>
      </c>
      <c r="J19" s="150">
        <f t="shared" si="1"/>
        <v>63.26636366332963</v>
      </c>
      <c r="K19" s="160"/>
    </row>
    <row r="20" spans="1:11" s="161" customFormat="1" ht="18.75" customHeight="1">
      <c r="A20" s="157"/>
      <c r="B20" s="116" t="s">
        <v>412</v>
      </c>
      <c r="C20" s="158" t="s">
        <v>179</v>
      </c>
      <c r="D20" s="158" t="s">
        <v>430</v>
      </c>
      <c r="E20" s="158" t="s">
        <v>413</v>
      </c>
      <c r="F20" s="158"/>
      <c r="G20" s="159">
        <f>G21</f>
        <v>2501000</v>
      </c>
      <c r="H20" s="159">
        <f>H21</f>
        <v>2117000</v>
      </c>
      <c r="I20" s="159">
        <f>I21</f>
        <v>1730678.72</v>
      </c>
      <c r="J20" s="150">
        <f t="shared" si="1"/>
        <v>81.75147472838923</v>
      </c>
      <c r="K20" s="160"/>
    </row>
    <row r="21" spans="1:11" s="161" customFormat="1" ht="18.75" customHeight="1">
      <c r="A21" s="157"/>
      <c r="B21" s="114" t="s">
        <v>531</v>
      </c>
      <c r="C21" s="158" t="s">
        <v>179</v>
      </c>
      <c r="D21" s="158" t="s">
        <v>430</v>
      </c>
      <c r="E21" s="158" t="s">
        <v>413</v>
      </c>
      <c r="F21" s="158" t="s">
        <v>532</v>
      </c>
      <c r="G21" s="159">
        <v>2501000</v>
      </c>
      <c r="H21" s="159">
        <v>2117000</v>
      </c>
      <c r="I21" s="159">
        <v>1730678.72</v>
      </c>
      <c r="J21" s="150">
        <f t="shared" si="1"/>
        <v>81.75147472838923</v>
      </c>
      <c r="K21" s="160"/>
    </row>
    <row r="22" spans="1:11" s="111" customFormat="1" ht="18" customHeight="1">
      <c r="A22" s="153"/>
      <c r="B22" s="112" t="s">
        <v>185</v>
      </c>
      <c r="C22" s="154" t="s">
        <v>179</v>
      </c>
      <c r="D22" s="154" t="s">
        <v>186</v>
      </c>
      <c r="E22" s="154"/>
      <c r="F22" s="154"/>
      <c r="G22" s="155">
        <f aca="true" t="shared" si="2" ref="G22:H24">G23</f>
        <v>38475890.53</v>
      </c>
      <c r="H22" s="155">
        <f t="shared" si="2"/>
        <v>35686428.84</v>
      </c>
      <c r="I22" s="155">
        <f>I23</f>
        <v>35656996.88</v>
      </c>
      <c r="J22" s="150">
        <f t="shared" si="1"/>
        <v>99.91752618304297</v>
      </c>
      <c r="K22" s="156"/>
    </row>
    <row r="23" spans="1:11" s="161" customFormat="1" ht="27" customHeight="1">
      <c r="A23" s="157"/>
      <c r="B23" s="114" t="s">
        <v>534</v>
      </c>
      <c r="C23" s="158" t="s">
        <v>179</v>
      </c>
      <c r="D23" s="158" t="s">
        <v>186</v>
      </c>
      <c r="E23" s="158" t="s">
        <v>529</v>
      </c>
      <c r="F23" s="158"/>
      <c r="G23" s="159">
        <f t="shared" si="2"/>
        <v>38475890.53</v>
      </c>
      <c r="H23" s="159">
        <f t="shared" si="2"/>
        <v>35686428.84</v>
      </c>
      <c r="I23" s="159">
        <f>I24</f>
        <v>35656996.88</v>
      </c>
      <c r="J23" s="150">
        <f t="shared" si="1"/>
        <v>99.91752618304297</v>
      </c>
      <c r="K23" s="160"/>
    </row>
    <row r="24" spans="1:11" s="161" customFormat="1" ht="21" customHeight="1">
      <c r="A24" s="157"/>
      <c r="B24" s="114" t="s">
        <v>187</v>
      </c>
      <c r="C24" s="158" t="s">
        <v>179</v>
      </c>
      <c r="D24" s="158" t="s">
        <v>186</v>
      </c>
      <c r="E24" s="158" t="s">
        <v>535</v>
      </c>
      <c r="F24" s="158"/>
      <c r="G24" s="159">
        <f t="shared" si="2"/>
        <v>38475890.53</v>
      </c>
      <c r="H24" s="159">
        <f t="shared" si="2"/>
        <v>35686428.84</v>
      </c>
      <c r="I24" s="159">
        <f>I25</f>
        <v>35656996.88</v>
      </c>
      <c r="J24" s="150">
        <f t="shared" si="1"/>
        <v>99.91752618304297</v>
      </c>
      <c r="K24" s="160"/>
    </row>
    <row r="25" spans="1:11" s="161" customFormat="1" ht="18.75" customHeight="1">
      <c r="A25" s="157"/>
      <c r="B25" s="114" t="s">
        <v>531</v>
      </c>
      <c r="C25" s="158" t="s">
        <v>179</v>
      </c>
      <c r="D25" s="158" t="s">
        <v>186</v>
      </c>
      <c r="E25" s="158" t="s">
        <v>535</v>
      </c>
      <c r="F25" s="158" t="s">
        <v>532</v>
      </c>
      <c r="G25" s="159">
        <v>38475890.53</v>
      </c>
      <c r="H25" s="159">
        <v>35686428.84</v>
      </c>
      <c r="I25" s="159">
        <v>35656996.88</v>
      </c>
      <c r="J25" s="150">
        <f t="shared" si="1"/>
        <v>99.91752618304297</v>
      </c>
      <c r="K25" s="160"/>
    </row>
    <row r="26" spans="1:11" s="161" customFormat="1" ht="18.75" customHeight="1">
      <c r="A26" s="157"/>
      <c r="B26" s="112" t="s">
        <v>590</v>
      </c>
      <c r="C26" s="154" t="s">
        <v>179</v>
      </c>
      <c r="D26" s="154" t="s">
        <v>189</v>
      </c>
      <c r="E26" s="154"/>
      <c r="F26" s="154"/>
      <c r="G26" s="155">
        <f>G27</f>
        <v>2169</v>
      </c>
      <c r="H26" s="155">
        <f>H27</f>
        <v>2169</v>
      </c>
      <c r="I26" s="155">
        <f>I27</f>
        <v>0</v>
      </c>
      <c r="J26" s="150">
        <f t="shared" si="1"/>
        <v>0</v>
      </c>
      <c r="K26" s="160"/>
    </row>
    <row r="27" spans="1:11" s="161" customFormat="1" ht="30" customHeight="1">
      <c r="A27" s="157"/>
      <c r="B27" s="114" t="s">
        <v>591</v>
      </c>
      <c r="C27" s="158" t="s">
        <v>179</v>
      </c>
      <c r="D27" s="158" t="s">
        <v>189</v>
      </c>
      <c r="E27" s="158" t="s">
        <v>592</v>
      </c>
      <c r="F27" s="158"/>
      <c r="G27" s="159">
        <f>G28</f>
        <v>2169</v>
      </c>
      <c r="H27" s="159">
        <f>H28</f>
        <v>2169</v>
      </c>
      <c r="I27" s="159">
        <v>0</v>
      </c>
      <c r="J27" s="150">
        <f t="shared" si="1"/>
        <v>0</v>
      </c>
      <c r="K27" s="160"/>
    </row>
    <row r="28" spans="1:11" s="161" customFormat="1" ht="30" customHeight="1">
      <c r="A28" s="157"/>
      <c r="B28" s="114" t="s">
        <v>531</v>
      </c>
      <c r="C28" s="158" t="s">
        <v>179</v>
      </c>
      <c r="D28" s="158" t="s">
        <v>189</v>
      </c>
      <c r="E28" s="158" t="s">
        <v>592</v>
      </c>
      <c r="F28" s="158" t="s">
        <v>532</v>
      </c>
      <c r="G28" s="159">
        <v>2169</v>
      </c>
      <c r="H28" s="159">
        <v>2169</v>
      </c>
      <c r="I28" s="159">
        <v>0</v>
      </c>
      <c r="J28" s="150">
        <f t="shared" si="1"/>
        <v>0</v>
      </c>
      <c r="K28" s="160"/>
    </row>
    <row r="29" spans="1:11" s="111" customFormat="1" ht="30" customHeight="1">
      <c r="A29" s="153"/>
      <c r="B29" s="112" t="s">
        <v>268</v>
      </c>
      <c r="C29" s="154" t="s">
        <v>179</v>
      </c>
      <c r="D29" s="154" t="s">
        <v>146</v>
      </c>
      <c r="E29" s="154"/>
      <c r="F29" s="154"/>
      <c r="G29" s="155">
        <f>G30</f>
        <v>14436859</v>
      </c>
      <c r="H29" s="155">
        <f>H30</f>
        <v>13432258.68</v>
      </c>
      <c r="I29" s="155">
        <f>I30</f>
        <v>12730838.68</v>
      </c>
      <c r="J29" s="150">
        <f t="shared" si="1"/>
        <v>94.77809341890965</v>
      </c>
      <c r="K29" s="156"/>
    </row>
    <row r="30" spans="1:11" s="161" customFormat="1" ht="38.25">
      <c r="A30" s="157"/>
      <c r="B30" s="114" t="s">
        <v>559</v>
      </c>
      <c r="C30" s="158" t="s">
        <v>179</v>
      </c>
      <c r="D30" s="158" t="s">
        <v>146</v>
      </c>
      <c r="E30" s="158" t="s">
        <v>529</v>
      </c>
      <c r="F30" s="158"/>
      <c r="G30" s="159">
        <f>G31+G33</f>
        <v>14436859</v>
      </c>
      <c r="H30" s="159">
        <f>H31+H33</f>
        <v>13432258.68</v>
      </c>
      <c r="I30" s="159">
        <f>I31+I33</f>
        <v>12730838.68</v>
      </c>
      <c r="J30" s="150">
        <f t="shared" si="1"/>
        <v>94.77809341890965</v>
      </c>
      <c r="K30" s="160"/>
    </row>
    <row r="31" spans="1:11" s="161" customFormat="1" ht="21.75" customHeight="1">
      <c r="A31" s="157"/>
      <c r="B31" s="114" t="s">
        <v>187</v>
      </c>
      <c r="C31" s="158" t="s">
        <v>179</v>
      </c>
      <c r="D31" s="158" t="s">
        <v>146</v>
      </c>
      <c r="E31" s="158" t="s">
        <v>535</v>
      </c>
      <c r="F31" s="158"/>
      <c r="G31" s="159">
        <f>G32</f>
        <v>13072859</v>
      </c>
      <c r="H31" s="159">
        <f>H32</f>
        <v>12280258.68</v>
      </c>
      <c r="I31" s="159">
        <f>I32</f>
        <v>11796556.72</v>
      </c>
      <c r="J31" s="150">
        <f t="shared" si="1"/>
        <v>96.06114193027733</v>
      </c>
      <c r="K31" s="160"/>
    </row>
    <row r="32" spans="1:11" s="161" customFormat="1" ht="21.75" customHeight="1">
      <c r="A32" s="157"/>
      <c r="B32" s="114" t="s">
        <v>531</v>
      </c>
      <c r="C32" s="158" t="s">
        <v>179</v>
      </c>
      <c r="D32" s="158" t="s">
        <v>146</v>
      </c>
      <c r="E32" s="158" t="s">
        <v>535</v>
      </c>
      <c r="F32" s="158" t="s">
        <v>532</v>
      </c>
      <c r="G32" s="159">
        <v>13072859</v>
      </c>
      <c r="H32" s="159">
        <v>12280258.68</v>
      </c>
      <c r="I32" s="159">
        <v>11796556.72</v>
      </c>
      <c r="J32" s="150">
        <f t="shared" si="1"/>
        <v>96.06114193027733</v>
      </c>
      <c r="K32" s="160"/>
    </row>
    <row r="33" spans="1:11" s="161" customFormat="1" ht="25.5">
      <c r="A33" s="157"/>
      <c r="B33" s="114" t="s">
        <v>270</v>
      </c>
      <c r="C33" s="158" t="s">
        <v>179</v>
      </c>
      <c r="D33" s="158" t="s">
        <v>146</v>
      </c>
      <c r="E33" s="158" t="s">
        <v>271</v>
      </c>
      <c r="F33" s="158"/>
      <c r="G33" s="159">
        <f>G34</f>
        <v>1364000</v>
      </c>
      <c r="H33" s="159">
        <f>H34</f>
        <v>1152000</v>
      </c>
      <c r="I33" s="159">
        <f>I34</f>
        <v>934281.96</v>
      </c>
      <c r="J33" s="150">
        <f t="shared" si="1"/>
        <v>81.10086458333333</v>
      </c>
      <c r="K33" s="160"/>
    </row>
    <row r="34" spans="1:11" s="161" customFormat="1" ht="19.5" customHeight="1">
      <c r="A34" s="157"/>
      <c r="B34" s="114" t="s">
        <v>531</v>
      </c>
      <c r="C34" s="158" t="s">
        <v>179</v>
      </c>
      <c r="D34" s="158" t="s">
        <v>146</v>
      </c>
      <c r="E34" s="158" t="s">
        <v>271</v>
      </c>
      <c r="F34" s="158" t="s">
        <v>532</v>
      </c>
      <c r="G34" s="159">
        <v>1364000</v>
      </c>
      <c r="H34" s="159">
        <v>1152000</v>
      </c>
      <c r="I34" s="159">
        <v>934281.96</v>
      </c>
      <c r="J34" s="150">
        <f t="shared" si="1"/>
        <v>81.10086458333333</v>
      </c>
      <c r="K34" s="160"/>
    </row>
    <row r="35" spans="1:11" s="111" customFormat="1" ht="27.75" customHeight="1">
      <c r="A35" s="153"/>
      <c r="B35" s="112" t="s">
        <v>63</v>
      </c>
      <c r="C35" s="154" t="s">
        <v>179</v>
      </c>
      <c r="D35" s="154" t="s">
        <v>390</v>
      </c>
      <c r="E35" s="154"/>
      <c r="F35" s="154"/>
      <c r="G35" s="155">
        <f aca="true" t="shared" si="3" ref="G35:H37">G36</f>
        <v>2467398.06</v>
      </c>
      <c r="H35" s="155">
        <f t="shared" si="3"/>
        <v>2467398.06</v>
      </c>
      <c r="I35" s="155">
        <f>I36</f>
        <v>2467398.06</v>
      </c>
      <c r="J35" s="150">
        <f aca="true" t="shared" si="4" ref="J35:J40">I35/H35*100</f>
        <v>100</v>
      </c>
      <c r="K35" s="156"/>
    </row>
    <row r="36" spans="1:11" s="161" customFormat="1" ht="21.75" customHeight="1">
      <c r="A36" s="157"/>
      <c r="B36" s="114" t="s">
        <v>63</v>
      </c>
      <c r="C36" s="158" t="s">
        <v>179</v>
      </c>
      <c r="D36" s="158" t="s">
        <v>390</v>
      </c>
      <c r="E36" s="158" t="s">
        <v>66</v>
      </c>
      <c r="F36" s="158"/>
      <c r="G36" s="159">
        <f>G37+G39</f>
        <v>2467398.06</v>
      </c>
      <c r="H36" s="159">
        <f>H37+H39</f>
        <v>2467398.06</v>
      </c>
      <c r="I36" s="159">
        <f>I37+I39</f>
        <v>2467398.06</v>
      </c>
      <c r="J36" s="150">
        <f t="shared" si="4"/>
        <v>100</v>
      </c>
      <c r="K36" s="160"/>
    </row>
    <row r="37" spans="1:11" s="161" customFormat="1" ht="32.25" customHeight="1">
      <c r="A37" s="157"/>
      <c r="B37" s="114" t="s">
        <v>64</v>
      </c>
      <c r="C37" s="158" t="s">
        <v>179</v>
      </c>
      <c r="D37" s="158" t="s">
        <v>390</v>
      </c>
      <c r="E37" s="158" t="s">
        <v>67</v>
      </c>
      <c r="F37" s="158"/>
      <c r="G37" s="159">
        <f>G38</f>
        <v>1460944.36</v>
      </c>
      <c r="H37" s="159">
        <f t="shared" si="3"/>
        <v>1460944.36</v>
      </c>
      <c r="I37" s="159">
        <f>I38</f>
        <v>1460944.36</v>
      </c>
      <c r="J37" s="150">
        <f t="shared" si="4"/>
        <v>100</v>
      </c>
      <c r="K37" s="160"/>
    </row>
    <row r="38" spans="1:11" s="161" customFormat="1" ht="18" customHeight="1">
      <c r="A38" s="157"/>
      <c r="B38" s="114" t="s">
        <v>531</v>
      </c>
      <c r="C38" s="158" t="s">
        <v>179</v>
      </c>
      <c r="D38" s="158" t="s">
        <v>390</v>
      </c>
      <c r="E38" s="158" t="s">
        <v>67</v>
      </c>
      <c r="F38" s="158" t="s">
        <v>532</v>
      </c>
      <c r="G38" s="159">
        <v>1460944.36</v>
      </c>
      <c r="H38" s="159">
        <v>1460944.36</v>
      </c>
      <c r="I38" s="159">
        <v>1460944.36</v>
      </c>
      <c r="J38" s="150">
        <f t="shared" si="4"/>
        <v>100</v>
      </c>
      <c r="K38" s="160"/>
    </row>
    <row r="39" spans="1:11" s="161" customFormat="1" ht="32.25" customHeight="1">
      <c r="A39" s="157"/>
      <c r="B39" s="114" t="s">
        <v>65</v>
      </c>
      <c r="C39" s="158" t="s">
        <v>179</v>
      </c>
      <c r="D39" s="158" t="s">
        <v>390</v>
      </c>
      <c r="E39" s="158" t="s">
        <v>68</v>
      </c>
      <c r="F39" s="158"/>
      <c r="G39" s="159">
        <f>G40</f>
        <v>1006453.7</v>
      </c>
      <c r="H39" s="159">
        <f>H40</f>
        <v>1006453.7</v>
      </c>
      <c r="I39" s="159">
        <f>I40</f>
        <v>1006453.7</v>
      </c>
      <c r="J39" s="150">
        <f t="shared" si="4"/>
        <v>100</v>
      </c>
      <c r="K39" s="160"/>
    </row>
    <row r="40" spans="1:11" s="161" customFormat="1" ht="32.25" customHeight="1">
      <c r="A40" s="157"/>
      <c r="B40" s="114" t="s">
        <v>531</v>
      </c>
      <c r="C40" s="158" t="s">
        <v>179</v>
      </c>
      <c r="D40" s="158" t="s">
        <v>390</v>
      </c>
      <c r="E40" s="158" t="s">
        <v>68</v>
      </c>
      <c r="F40" s="158" t="s">
        <v>532</v>
      </c>
      <c r="G40" s="159">
        <v>1006453.7</v>
      </c>
      <c r="H40" s="159">
        <v>1006453.7</v>
      </c>
      <c r="I40" s="159">
        <v>1006453.7</v>
      </c>
      <c r="J40" s="150">
        <f t="shared" si="4"/>
        <v>100</v>
      </c>
      <c r="K40" s="160"/>
    </row>
    <row r="41" spans="1:11" s="111" customFormat="1" ht="27.75" customHeight="1">
      <c r="A41" s="153"/>
      <c r="B41" s="112" t="s">
        <v>406</v>
      </c>
      <c r="C41" s="154" t="s">
        <v>179</v>
      </c>
      <c r="D41" s="154" t="s">
        <v>454</v>
      </c>
      <c r="E41" s="154"/>
      <c r="F41" s="154"/>
      <c r="G41" s="155">
        <f aca="true" t="shared" si="5" ref="G41:H43">G42</f>
        <v>2213501</v>
      </c>
      <c r="H41" s="155">
        <f t="shared" si="5"/>
        <v>1410520</v>
      </c>
      <c r="I41" s="155">
        <f>I42</f>
        <v>1410436.07</v>
      </c>
      <c r="J41" s="150">
        <f t="shared" si="1"/>
        <v>99.99404971216289</v>
      </c>
      <c r="K41" s="156"/>
    </row>
    <row r="42" spans="1:11" s="161" customFormat="1" ht="21.75" customHeight="1">
      <c r="A42" s="157"/>
      <c r="B42" s="114" t="s">
        <v>407</v>
      </c>
      <c r="C42" s="158" t="s">
        <v>179</v>
      </c>
      <c r="D42" s="158" t="s">
        <v>454</v>
      </c>
      <c r="E42" s="158" t="s">
        <v>408</v>
      </c>
      <c r="F42" s="158"/>
      <c r="G42" s="159">
        <f t="shared" si="5"/>
        <v>2213501</v>
      </c>
      <c r="H42" s="159">
        <f t="shared" si="5"/>
        <v>1410520</v>
      </c>
      <c r="I42" s="159">
        <f>I43</f>
        <v>1410436.07</v>
      </c>
      <c r="J42" s="150">
        <f t="shared" si="1"/>
        <v>99.99404971216289</v>
      </c>
      <c r="K42" s="160"/>
    </row>
    <row r="43" spans="1:11" s="161" customFormat="1" ht="18" customHeight="1">
      <c r="A43" s="157"/>
      <c r="B43" s="114" t="s">
        <v>414</v>
      </c>
      <c r="C43" s="158" t="s">
        <v>179</v>
      </c>
      <c r="D43" s="158" t="s">
        <v>454</v>
      </c>
      <c r="E43" s="158" t="s">
        <v>272</v>
      </c>
      <c r="F43" s="158"/>
      <c r="G43" s="159">
        <f t="shared" si="5"/>
        <v>2213501</v>
      </c>
      <c r="H43" s="159">
        <f t="shared" si="5"/>
        <v>1410520</v>
      </c>
      <c r="I43" s="159">
        <f>I44</f>
        <v>1410436.07</v>
      </c>
      <c r="J43" s="150">
        <f t="shared" si="1"/>
        <v>99.99404971216289</v>
      </c>
      <c r="K43" s="160"/>
    </row>
    <row r="44" spans="1:11" s="161" customFormat="1" ht="18" customHeight="1">
      <c r="A44" s="157"/>
      <c r="B44" s="114" t="s">
        <v>273</v>
      </c>
      <c r="C44" s="158" t="s">
        <v>179</v>
      </c>
      <c r="D44" s="158" t="s">
        <v>454</v>
      </c>
      <c r="E44" s="158" t="s">
        <v>272</v>
      </c>
      <c r="F44" s="158" t="s">
        <v>274</v>
      </c>
      <c r="G44" s="159">
        <v>2213501</v>
      </c>
      <c r="H44" s="159">
        <v>1410520</v>
      </c>
      <c r="I44" s="159">
        <v>1410436.07</v>
      </c>
      <c r="J44" s="150">
        <f t="shared" si="1"/>
        <v>99.99404971216289</v>
      </c>
      <c r="K44" s="160"/>
    </row>
    <row r="45" spans="1:11" s="111" customFormat="1" ht="18" customHeight="1">
      <c r="A45" s="153"/>
      <c r="B45" s="112" t="s">
        <v>415</v>
      </c>
      <c r="C45" s="154" t="s">
        <v>179</v>
      </c>
      <c r="D45" s="154" t="s">
        <v>419</v>
      </c>
      <c r="E45" s="154"/>
      <c r="F45" s="154"/>
      <c r="G45" s="155">
        <f aca="true" t="shared" si="6" ref="G45:I47">G46</f>
        <v>296300</v>
      </c>
      <c r="H45" s="155">
        <f t="shared" si="6"/>
        <v>0</v>
      </c>
      <c r="I45" s="155">
        <f t="shared" si="6"/>
        <v>0</v>
      </c>
      <c r="J45" s="113">
        <v>0</v>
      </c>
      <c r="K45" s="156"/>
    </row>
    <row r="46" spans="1:11" s="161" customFormat="1" ht="18" customHeight="1">
      <c r="A46" s="157"/>
      <c r="B46" s="114" t="s">
        <v>415</v>
      </c>
      <c r="C46" s="158" t="s">
        <v>179</v>
      </c>
      <c r="D46" s="158" t="s">
        <v>419</v>
      </c>
      <c r="E46" s="158" t="s">
        <v>416</v>
      </c>
      <c r="F46" s="158"/>
      <c r="G46" s="159">
        <f t="shared" si="6"/>
        <v>296300</v>
      </c>
      <c r="H46" s="159">
        <f t="shared" si="6"/>
        <v>0</v>
      </c>
      <c r="I46" s="159">
        <f t="shared" si="6"/>
        <v>0</v>
      </c>
      <c r="J46" s="115">
        <v>0</v>
      </c>
      <c r="K46" s="160"/>
    </row>
    <row r="47" spans="1:11" s="161" customFormat="1" ht="18" customHeight="1">
      <c r="A47" s="157"/>
      <c r="B47" s="114" t="s">
        <v>275</v>
      </c>
      <c r="C47" s="158" t="s">
        <v>179</v>
      </c>
      <c r="D47" s="158" t="s">
        <v>419</v>
      </c>
      <c r="E47" s="158" t="s">
        <v>276</v>
      </c>
      <c r="F47" s="158"/>
      <c r="G47" s="159">
        <f>G48</f>
        <v>296300</v>
      </c>
      <c r="H47" s="159">
        <f t="shared" si="6"/>
        <v>0</v>
      </c>
      <c r="I47" s="159">
        <f t="shared" si="6"/>
        <v>0</v>
      </c>
      <c r="J47" s="115">
        <v>0</v>
      </c>
      <c r="K47" s="160"/>
    </row>
    <row r="48" spans="1:11" s="161" customFormat="1" ht="18" customHeight="1">
      <c r="A48" s="157"/>
      <c r="B48" s="114" t="s">
        <v>273</v>
      </c>
      <c r="C48" s="158" t="s">
        <v>179</v>
      </c>
      <c r="D48" s="158" t="s">
        <v>419</v>
      </c>
      <c r="E48" s="158" t="s">
        <v>276</v>
      </c>
      <c r="F48" s="158" t="s">
        <v>274</v>
      </c>
      <c r="G48" s="159">
        <v>296300</v>
      </c>
      <c r="H48" s="159">
        <v>0</v>
      </c>
      <c r="I48" s="159">
        <v>0</v>
      </c>
      <c r="J48" s="115">
        <v>0</v>
      </c>
      <c r="K48" s="160"/>
    </row>
    <row r="49" spans="1:11" s="111" customFormat="1" ht="18" customHeight="1">
      <c r="A49" s="153"/>
      <c r="B49" s="112" t="s">
        <v>455</v>
      </c>
      <c r="C49" s="154" t="s">
        <v>179</v>
      </c>
      <c r="D49" s="154" t="s">
        <v>481</v>
      </c>
      <c r="E49" s="154"/>
      <c r="F49" s="154"/>
      <c r="G49" s="155">
        <f>G50+G55+G57+G60+G66</f>
        <v>25990471.2</v>
      </c>
      <c r="H49" s="155">
        <f>H50+H55+H57+H60+H66</f>
        <v>23793379.2</v>
      </c>
      <c r="I49" s="155">
        <f>I50+I55+I57+I60+I66</f>
        <v>22071031.159999996</v>
      </c>
      <c r="J49" s="150">
        <f aca="true" t="shared" si="7" ref="J49:J65">I49/H49*100</f>
        <v>92.76122981303975</v>
      </c>
      <c r="K49" s="156"/>
    </row>
    <row r="50" spans="1:11" s="111" customFormat="1" ht="21.75" customHeight="1">
      <c r="A50" s="153"/>
      <c r="B50" s="114" t="s">
        <v>431</v>
      </c>
      <c r="C50" s="158" t="s">
        <v>179</v>
      </c>
      <c r="D50" s="158" t="s">
        <v>481</v>
      </c>
      <c r="E50" s="162" t="s">
        <v>277</v>
      </c>
      <c r="F50" s="154"/>
      <c r="G50" s="159">
        <f>G51+G53</f>
        <v>2665000</v>
      </c>
      <c r="H50" s="159">
        <f>H51+H53</f>
        <v>2096000</v>
      </c>
      <c r="I50" s="159">
        <f>I51+I53</f>
        <v>1629277.93</v>
      </c>
      <c r="J50" s="150">
        <f t="shared" si="7"/>
        <v>77.73272566793892</v>
      </c>
      <c r="K50" s="156"/>
    </row>
    <row r="51" spans="1:11" s="161" customFormat="1" ht="39" customHeight="1">
      <c r="A51" s="157"/>
      <c r="B51" s="114" t="s">
        <v>56</v>
      </c>
      <c r="C51" s="158" t="s">
        <v>179</v>
      </c>
      <c r="D51" s="158" t="s">
        <v>481</v>
      </c>
      <c r="E51" s="158" t="s">
        <v>54</v>
      </c>
      <c r="F51" s="158"/>
      <c r="G51" s="159">
        <f>G52</f>
        <v>1945000</v>
      </c>
      <c r="H51" s="159">
        <f>H52</f>
        <v>1556000</v>
      </c>
      <c r="I51" s="159">
        <f>I52</f>
        <v>1221017.19</v>
      </c>
      <c r="J51" s="150">
        <f t="shared" si="7"/>
        <v>78.47154177377892</v>
      </c>
      <c r="K51" s="160"/>
    </row>
    <row r="52" spans="1:11" s="161" customFormat="1" ht="19.5" customHeight="1">
      <c r="A52" s="157"/>
      <c r="B52" s="114" t="s">
        <v>531</v>
      </c>
      <c r="C52" s="158" t="s">
        <v>179</v>
      </c>
      <c r="D52" s="158" t="s">
        <v>481</v>
      </c>
      <c r="E52" s="158" t="s">
        <v>54</v>
      </c>
      <c r="F52" s="158" t="s">
        <v>532</v>
      </c>
      <c r="G52" s="159">
        <v>1945000</v>
      </c>
      <c r="H52" s="159">
        <v>1556000</v>
      </c>
      <c r="I52" s="159">
        <v>1221017.19</v>
      </c>
      <c r="J52" s="150">
        <f t="shared" si="7"/>
        <v>78.47154177377892</v>
      </c>
      <c r="K52" s="160"/>
    </row>
    <row r="53" spans="1:11" s="161" customFormat="1" ht="45" customHeight="1">
      <c r="A53" s="157"/>
      <c r="B53" s="114" t="s">
        <v>57</v>
      </c>
      <c r="C53" s="158" t="s">
        <v>179</v>
      </c>
      <c r="D53" s="158" t="s">
        <v>481</v>
      </c>
      <c r="E53" s="158" t="s">
        <v>55</v>
      </c>
      <c r="F53" s="158"/>
      <c r="G53" s="159">
        <f>G54</f>
        <v>720000</v>
      </c>
      <c r="H53" s="159">
        <f>H54</f>
        <v>540000</v>
      </c>
      <c r="I53" s="159">
        <f>I54</f>
        <v>408260.74</v>
      </c>
      <c r="J53" s="150">
        <f t="shared" si="7"/>
        <v>75.60384074074074</v>
      </c>
      <c r="K53" s="160"/>
    </row>
    <row r="54" spans="1:11" s="161" customFormat="1" ht="19.5" customHeight="1">
      <c r="A54" s="157"/>
      <c r="B54" s="114" t="s">
        <v>531</v>
      </c>
      <c r="C54" s="158" t="s">
        <v>179</v>
      </c>
      <c r="D54" s="158" t="s">
        <v>481</v>
      </c>
      <c r="E54" s="158" t="s">
        <v>55</v>
      </c>
      <c r="F54" s="158" t="s">
        <v>532</v>
      </c>
      <c r="G54" s="159">
        <v>720000</v>
      </c>
      <c r="H54" s="159">
        <v>540000</v>
      </c>
      <c r="I54" s="159">
        <v>408260.74</v>
      </c>
      <c r="J54" s="150">
        <f t="shared" si="7"/>
        <v>75.60384074074074</v>
      </c>
      <c r="K54" s="160"/>
    </row>
    <row r="55" spans="1:11" s="165" customFormat="1" ht="28.5" customHeight="1">
      <c r="A55" s="163"/>
      <c r="B55" s="116" t="s">
        <v>578</v>
      </c>
      <c r="C55" s="162" t="s">
        <v>179</v>
      </c>
      <c r="D55" s="162" t="s">
        <v>481</v>
      </c>
      <c r="E55" s="162" t="s">
        <v>604</v>
      </c>
      <c r="F55" s="162"/>
      <c r="G55" s="150">
        <f>G56</f>
        <v>70800</v>
      </c>
      <c r="H55" s="150">
        <f>H56</f>
        <v>70800</v>
      </c>
      <c r="I55" s="150">
        <f>I56</f>
        <v>0</v>
      </c>
      <c r="J55" s="150">
        <f t="shared" si="7"/>
        <v>0</v>
      </c>
      <c r="K55" s="164"/>
    </row>
    <row r="56" spans="1:11" s="165" customFormat="1" ht="28.5" customHeight="1">
      <c r="A56" s="163"/>
      <c r="B56" s="116" t="s">
        <v>531</v>
      </c>
      <c r="C56" s="162" t="s">
        <v>179</v>
      </c>
      <c r="D56" s="162" t="s">
        <v>481</v>
      </c>
      <c r="E56" s="162" t="s">
        <v>579</v>
      </c>
      <c r="F56" s="162" t="s">
        <v>532</v>
      </c>
      <c r="G56" s="150">
        <v>70800</v>
      </c>
      <c r="H56" s="150">
        <v>70800</v>
      </c>
      <c r="I56" s="150">
        <v>0</v>
      </c>
      <c r="J56" s="150">
        <f>I56/H56*100</f>
        <v>0</v>
      </c>
      <c r="K56" s="164"/>
    </row>
    <row r="57" spans="1:11" s="161" customFormat="1" ht="42" customHeight="1">
      <c r="A57" s="157"/>
      <c r="B57" s="114" t="s">
        <v>559</v>
      </c>
      <c r="C57" s="158" t="s">
        <v>179</v>
      </c>
      <c r="D57" s="158" t="s">
        <v>481</v>
      </c>
      <c r="E57" s="162" t="s">
        <v>529</v>
      </c>
      <c r="F57" s="158"/>
      <c r="G57" s="159">
        <f aca="true" t="shared" si="8" ref="G57:I58">G58</f>
        <v>19480272.2</v>
      </c>
      <c r="H57" s="159">
        <f t="shared" si="8"/>
        <v>17982680.2</v>
      </c>
      <c r="I57" s="159">
        <f t="shared" si="8"/>
        <v>17318972.58</v>
      </c>
      <c r="J57" s="150">
        <f t="shared" si="7"/>
        <v>96.30918410037675</v>
      </c>
      <c r="K57" s="160"/>
    </row>
    <row r="58" spans="1:11" s="161" customFormat="1" ht="21.75" customHeight="1">
      <c r="A58" s="157"/>
      <c r="B58" s="114" t="s">
        <v>187</v>
      </c>
      <c r="C58" s="158" t="s">
        <v>179</v>
      </c>
      <c r="D58" s="158" t="s">
        <v>481</v>
      </c>
      <c r="E58" s="158" t="s">
        <v>535</v>
      </c>
      <c r="F58" s="158"/>
      <c r="G58" s="159">
        <f t="shared" si="8"/>
        <v>19480272.2</v>
      </c>
      <c r="H58" s="159">
        <f t="shared" si="8"/>
        <v>17982680.2</v>
      </c>
      <c r="I58" s="159">
        <f t="shared" si="8"/>
        <v>17318972.58</v>
      </c>
      <c r="J58" s="150">
        <f t="shared" si="7"/>
        <v>96.30918410037675</v>
      </c>
      <c r="K58" s="160"/>
    </row>
    <row r="59" spans="1:11" s="161" customFormat="1" ht="21" customHeight="1">
      <c r="A59" s="157"/>
      <c r="B59" s="114" t="s">
        <v>531</v>
      </c>
      <c r="C59" s="158" t="s">
        <v>179</v>
      </c>
      <c r="D59" s="158" t="s">
        <v>481</v>
      </c>
      <c r="E59" s="158" t="s">
        <v>535</v>
      </c>
      <c r="F59" s="158" t="s">
        <v>532</v>
      </c>
      <c r="G59" s="159">
        <v>19480272.2</v>
      </c>
      <c r="H59" s="159">
        <v>17982680.2</v>
      </c>
      <c r="I59" s="159">
        <v>17318972.58</v>
      </c>
      <c r="J59" s="150">
        <f t="shared" si="7"/>
        <v>96.30918410037675</v>
      </c>
      <c r="K59" s="160"/>
    </row>
    <row r="60" spans="1:11" s="161" customFormat="1" ht="29.25" customHeight="1">
      <c r="A60" s="157"/>
      <c r="B60" s="114" t="s">
        <v>420</v>
      </c>
      <c r="C60" s="158" t="s">
        <v>179</v>
      </c>
      <c r="D60" s="158" t="s">
        <v>481</v>
      </c>
      <c r="E60" s="162" t="s">
        <v>421</v>
      </c>
      <c r="F60" s="158"/>
      <c r="G60" s="159">
        <f>G61+G63</f>
        <v>3764399</v>
      </c>
      <c r="H60" s="159">
        <f>H61+H63</f>
        <v>3633899</v>
      </c>
      <c r="I60" s="159">
        <f>I61+I63</f>
        <v>3112780.65</v>
      </c>
      <c r="J60" s="150">
        <f t="shared" si="7"/>
        <v>85.65952576007203</v>
      </c>
      <c r="K60" s="160"/>
    </row>
    <row r="61" spans="1:11" s="165" customFormat="1" ht="30.75" customHeight="1">
      <c r="A61" s="163"/>
      <c r="B61" s="116" t="s">
        <v>422</v>
      </c>
      <c r="C61" s="162" t="s">
        <v>179</v>
      </c>
      <c r="D61" s="162" t="s">
        <v>481</v>
      </c>
      <c r="E61" s="162" t="s">
        <v>278</v>
      </c>
      <c r="F61" s="162"/>
      <c r="G61" s="159">
        <f>G62</f>
        <v>356000</v>
      </c>
      <c r="H61" s="159">
        <f>H62</f>
        <v>335000</v>
      </c>
      <c r="I61" s="159">
        <f>I62</f>
        <v>29881.65</v>
      </c>
      <c r="J61" s="150">
        <f t="shared" si="7"/>
        <v>8.91989552238806</v>
      </c>
      <c r="K61" s="164"/>
    </row>
    <row r="62" spans="1:11" s="165" customFormat="1" ht="23.25" customHeight="1">
      <c r="A62" s="163"/>
      <c r="B62" s="116" t="s">
        <v>531</v>
      </c>
      <c r="C62" s="162" t="s">
        <v>179</v>
      </c>
      <c r="D62" s="162" t="s">
        <v>481</v>
      </c>
      <c r="E62" s="162" t="s">
        <v>278</v>
      </c>
      <c r="F62" s="162" t="s">
        <v>532</v>
      </c>
      <c r="G62" s="159">
        <v>356000</v>
      </c>
      <c r="H62" s="159">
        <v>335000</v>
      </c>
      <c r="I62" s="159">
        <v>29881.65</v>
      </c>
      <c r="J62" s="150">
        <f t="shared" si="7"/>
        <v>8.91989552238806</v>
      </c>
      <c r="K62" s="164"/>
    </row>
    <row r="63" spans="1:11" s="165" customFormat="1" ht="31.5" customHeight="1">
      <c r="A63" s="163"/>
      <c r="B63" s="116" t="s">
        <v>423</v>
      </c>
      <c r="C63" s="162" t="s">
        <v>179</v>
      </c>
      <c r="D63" s="162" t="s">
        <v>481</v>
      </c>
      <c r="E63" s="162" t="s">
        <v>424</v>
      </c>
      <c r="F63" s="162"/>
      <c r="G63" s="159">
        <f aca="true" t="shared" si="9" ref="G63:I64">G64</f>
        <v>3408399</v>
      </c>
      <c r="H63" s="159">
        <f t="shared" si="9"/>
        <v>3298899</v>
      </c>
      <c r="I63" s="159">
        <f t="shared" si="9"/>
        <v>3082899</v>
      </c>
      <c r="J63" s="150">
        <f t="shared" si="7"/>
        <v>93.45236092405375</v>
      </c>
      <c r="K63" s="164"/>
    </row>
    <row r="64" spans="1:11" s="161" customFormat="1" ht="21" customHeight="1">
      <c r="A64" s="157"/>
      <c r="B64" s="114" t="s">
        <v>425</v>
      </c>
      <c r="C64" s="158" t="s">
        <v>179</v>
      </c>
      <c r="D64" s="158" t="s">
        <v>481</v>
      </c>
      <c r="E64" s="158" t="s">
        <v>279</v>
      </c>
      <c r="F64" s="158"/>
      <c r="G64" s="159">
        <f t="shared" si="9"/>
        <v>3408399</v>
      </c>
      <c r="H64" s="159">
        <f t="shared" si="9"/>
        <v>3298899</v>
      </c>
      <c r="I64" s="159">
        <f t="shared" si="9"/>
        <v>3082899</v>
      </c>
      <c r="J64" s="150">
        <f t="shared" si="7"/>
        <v>93.45236092405375</v>
      </c>
      <c r="K64" s="160"/>
    </row>
    <row r="65" spans="1:11" s="161" customFormat="1" ht="18.75" customHeight="1">
      <c r="A65" s="157"/>
      <c r="B65" s="114" t="s">
        <v>531</v>
      </c>
      <c r="C65" s="158" t="s">
        <v>179</v>
      </c>
      <c r="D65" s="158" t="s">
        <v>481</v>
      </c>
      <c r="E65" s="158" t="s">
        <v>279</v>
      </c>
      <c r="F65" s="158" t="s">
        <v>532</v>
      </c>
      <c r="G65" s="159">
        <v>3408399</v>
      </c>
      <c r="H65" s="159">
        <v>3298899</v>
      </c>
      <c r="I65" s="159">
        <v>3082899</v>
      </c>
      <c r="J65" s="150">
        <f t="shared" si="7"/>
        <v>93.45236092405375</v>
      </c>
      <c r="K65" s="160"/>
    </row>
    <row r="66" spans="1:11" s="161" customFormat="1" ht="21.75" customHeight="1">
      <c r="A66" s="157"/>
      <c r="B66" s="114" t="s">
        <v>72</v>
      </c>
      <c r="C66" s="158" t="s">
        <v>179</v>
      </c>
      <c r="D66" s="158" t="s">
        <v>481</v>
      </c>
      <c r="E66" s="166" t="s">
        <v>502</v>
      </c>
      <c r="F66" s="158"/>
      <c r="G66" s="159">
        <f aca="true" t="shared" si="10" ref="G66:I67">G67</f>
        <v>10000</v>
      </c>
      <c r="H66" s="159">
        <f t="shared" si="10"/>
        <v>10000</v>
      </c>
      <c r="I66" s="159">
        <f t="shared" si="10"/>
        <v>10000</v>
      </c>
      <c r="J66" s="150">
        <f>I66/H66*100</f>
        <v>100</v>
      </c>
      <c r="K66" s="160"/>
    </row>
    <row r="67" spans="1:11" s="161" customFormat="1" ht="29.25" customHeight="1">
      <c r="A67" s="157"/>
      <c r="B67" s="66" t="s">
        <v>560</v>
      </c>
      <c r="C67" s="158" t="s">
        <v>179</v>
      </c>
      <c r="D67" s="158" t="s">
        <v>481</v>
      </c>
      <c r="E67" s="158" t="s">
        <v>512</v>
      </c>
      <c r="F67" s="158"/>
      <c r="G67" s="159">
        <f t="shared" si="10"/>
        <v>10000</v>
      </c>
      <c r="H67" s="159">
        <f t="shared" si="10"/>
        <v>10000</v>
      </c>
      <c r="I67" s="159">
        <f t="shared" si="10"/>
        <v>10000</v>
      </c>
      <c r="J67" s="150">
        <f>I67/H67*100</f>
        <v>100</v>
      </c>
      <c r="K67" s="160"/>
    </row>
    <row r="68" spans="1:11" s="161" customFormat="1" ht="23.25" customHeight="1">
      <c r="A68" s="157"/>
      <c r="B68" s="114" t="s">
        <v>531</v>
      </c>
      <c r="C68" s="158" t="s">
        <v>179</v>
      </c>
      <c r="D68" s="158" t="s">
        <v>481</v>
      </c>
      <c r="E68" s="158" t="s">
        <v>512</v>
      </c>
      <c r="F68" s="158" t="s">
        <v>532</v>
      </c>
      <c r="G68" s="159">
        <v>10000</v>
      </c>
      <c r="H68" s="159">
        <v>10000</v>
      </c>
      <c r="I68" s="159">
        <v>10000</v>
      </c>
      <c r="J68" s="150">
        <f>I68/H68*100</f>
        <v>100</v>
      </c>
      <c r="K68" s="160"/>
    </row>
    <row r="69" spans="1:11" s="152" customFormat="1" ht="19.5" customHeight="1">
      <c r="A69" s="146" t="s">
        <v>404</v>
      </c>
      <c r="B69" s="147" t="s">
        <v>426</v>
      </c>
      <c r="C69" s="148" t="s">
        <v>181</v>
      </c>
      <c r="D69" s="148"/>
      <c r="E69" s="148"/>
      <c r="F69" s="148"/>
      <c r="G69" s="167">
        <f aca="true" t="shared" si="11" ref="G69:H72">G70</f>
        <v>2805000</v>
      </c>
      <c r="H69" s="167">
        <f t="shared" si="11"/>
        <v>2104000</v>
      </c>
      <c r="I69" s="167">
        <f>I70</f>
        <v>1718358.15</v>
      </c>
      <c r="J69" s="150">
        <f aca="true" t="shared" si="12" ref="J69:J86">I69/H69*100</f>
        <v>81.6710147338403</v>
      </c>
      <c r="K69" s="151"/>
    </row>
    <row r="70" spans="1:11" s="172" customFormat="1" ht="18" customHeight="1">
      <c r="A70" s="168"/>
      <c r="B70" s="112" t="s">
        <v>427</v>
      </c>
      <c r="C70" s="169" t="s">
        <v>181</v>
      </c>
      <c r="D70" s="170" t="s">
        <v>430</v>
      </c>
      <c r="E70" s="170"/>
      <c r="F70" s="170"/>
      <c r="G70" s="155">
        <f t="shared" si="11"/>
        <v>2805000</v>
      </c>
      <c r="H70" s="155">
        <f t="shared" si="11"/>
        <v>2104000</v>
      </c>
      <c r="I70" s="155">
        <f>I71</f>
        <v>1718358.15</v>
      </c>
      <c r="J70" s="150">
        <f t="shared" si="12"/>
        <v>81.6710147338403</v>
      </c>
      <c r="K70" s="171"/>
    </row>
    <row r="71" spans="1:11" s="172" customFormat="1" ht="21" customHeight="1">
      <c r="A71" s="168"/>
      <c r="B71" s="114" t="s">
        <v>182</v>
      </c>
      <c r="C71" s="173" t="s">
        <v>181</v>
      </c>
      <c r="D71" s="166" t="s">
        <v>430</v>
      </c>
      <c r="E71" s="166" t="s">
        <v>183</v>
      </c>
      <c r="F71" s="166"/>
      <c r="G71" s="159">
        <f t="shared" si="11"/>
        <v>2805000</v>
      </c>
      <c r="H71" s="159">
        <f t="shared" si="11"/>
        <v>2104000</v>
      </c>
      <c r="I71" s="159">
        <f>I72</f>
        <v>1718358.15</v>
      </c>
      <c r="J71" s="150">
        <f t="shared" si="12"/>
        <v>81.6710147338403</v>
      </c>
      <c r="K71" s="171"/>
    </row>
    <row r="72" spans="1:10" ht="25.5">
      <c r="A72" s="174"/>
      <c r="B72" s="114" t="s">
        <v>428</v>
      </c>
      <c r="C72" s="173" t="s">
        <v>181</v>
      </c>
      <c r="D72" s="166" t="s">
        <v>430</v>
      </c>
      <c r="E72" s="166" t="s">
        <v>280</v>
      </c>
      <c r="F72" s="166"/>
      <c r="G72" s="159">
        <f t="shared" si="11"/>
        <v>2805000</v>
      </c>
      <c r="H72" s="159">
        <f t="shared" si="11"/>
        <v>2104000</v>
      </c>
      <c r="I72" s="159">
        <f>I73</f>
        <v>1718358.15</v>
      </c>
      <c r="J72" s="150">
        <f t="shared" si="12"/>
        <v>81.6710147338403</v>
      </c>
    </row>
    <row r="73" spans="1:10" ht="18" customHeight="1">
      <c r="A73" s="174"/>
      <c r="B73" s="114" t="s">
        <v>531</v>
      </c>
      <c r="C73" s="173" t="s">
        <v>181</v>
      </c>
      <c r="D73" s="166" t="s">
        <v>430</v>
      </c>
      <c r="E73" s="166" t="s">
        <v>280</v>
      </c>
      <c r="F73" s="166" t="s">
        <v>532</v>
      </c>
      <c r="G73" s="159">
        <v>2805000</v>
      </c>
      <c r="H73" s="159">
        <v>2104000</v>
      </c>
      <c r="I73" s="159">
        <v>1718358.15</v>
      </c>
      <c r="J73" s="150">
        <f t="shared" si="12"/>
        <v>81.6710147338403</v>
      </c>
    </row>
    <row r="74" spans="1:11" s="152" customFormat="1" ht="18" customHeight="1">
      <c r="A74" s="146" t="s">
        <v>405</v>
      </c>
      <c r="B74" s="147" t="s">
        <v>429</v>
      </c>
      <c r="C74" s="148" t="s">
        <v>430</v>
      </c>
      <c r="D74" s="148"/>
      <c r="E74" s="148"/>
      <c r="F74" s="148"/>
      <c r="G74" s="167">
        <f>G75+G89+G97+G93</f>
        <v>73063862.91</v>
      </c>
      <c r="H74" s="167">
        <f>H75+H89+H97+H93</f>
        <v>66968902.400000006</v>
      </c>
      <c r="I74" s="167">
        <f>I75+I89+I97+I93</f>
        <v>64990131.379999995</v>
      </c>
      <c r="J74" s="150">
        <f t="shared" si="12"/>
        <v>97.04523898543093</v>
      </c>
      <c r="K74" s="151"/>
    </row>
    <row r="75" spans="1:11" s="172" customFormat="1" ht="20.25" customHeight="1">
      <c r="A75" s="168"/>
      <c r="B75" s="112" t="s">
        <v>417</v>
      </c>
      <c r="C75" s="169" t="s">
        <v>430</v>
      </c>
      <c r="D75" s="170" t="s">
        <v>181</v>
      </c>
      <c r="E75" s="170"/>
      <c r="F75" s="170"/>
      <c r="G75" s="155">
        <f>G76</f>
        <v>67386000</v>
      </c>
      <c r="H75" s="155">
        <f>H76</f>
        <v>62075077</v>
      </c>
      <c r="I75" s="155">
        <f>I76</f>
        <v>61682032.849999994</v>
      </c>
      <c r="J75" s="150">
        <f t="shared" si="12"/>
        <v>99.3668245469917</v>
      </c>
      <c r="K75" s="171"/>
    </row>
    <row r="76" spans="1:10" ht="22.5" customHeight="1">
      <c r="A76" s="174"/>
      <c r="B76" s="114" t="s">
        <v>561</v>
      </c>
      <c r="C76" s="173" t="s">
        <v>430</v>
      </c>
      <c r="D76" s="166" t="s">
        <v>181</v>
      </c>
      <c r="E76" s="166" t="s">
        <v>418</v>
      </c>
      <c r="F76" s="166"/>
      <c r="G76" s="159">
        <f>G77+G79+G81+G83+G85+G87</f>
        <v>67386000</v>
      </c>
      <c r="H76" s="159">
        <f>H77+H79+H81+H83+H85+H87</f>
        <v>62075077</v>
      </c>
      <c r="I76" s="159">
        <f>I77+I79+I81+I83+I85+I87</f>
        <v>61682032.849999994</v>
      </c>
      <c r="J76" s="150">
        <f t="shared" si="12"/>
        <v>99.3668245469917</v>
      </c>
    </row>
    <row r="77" spans="1:10" ht="58.5" customHeight="1">
      <c r="A77" s="174"/>
      <c r="B77" s="114" t="s">
        <v>562</v>
      </c>
      <c r="C77" s="173" t="s">
        <v>430</v>
      </c>
      <c r="D77" s="166" t="s">
        <v>181</v>
      </c>
      <c r="E77" s="166" t="s">
        <v>281</v>
      </c>
      <c r="F77" s="166"/>
      <c r="G77" s="159">
        <f>G78</f>
        <v>9285000</v>
      </c>
      <c r="H77" s="159">
        <f>H78</f>
        <v>5821000</v>
      </c>
      <c r="I77" s="159">
        <f>I78</f>
        <v>5820310.74</v>
      </c>
      <c r="J77" s="150">
        <f t="shared" si="12"/>
        <v>99.98815907919601</v>
      </c>
    </row>
    <row r="78" spans="1:10" ht="25.5">
      <c r="A78" s="174"/>
      <c r="B78" s="114" t="s">
        <v>0</v>
      </c>
      <c r="C78" s="173" t="s">
        <v>430</v>
      </c>
      <c r="D78" s="166" t="s">
        <v>181</v>
      </c>
      <c r="E78" s="166" t="s">
        <v>281</v>
      </c>
      <c r="F78" s="166" t="s">
        <v>282</v>
      </c>
      <c r="G78" s="159">
        <v>9285000</v>
      </c>
      <c r="H78" s="159">
        <v>5821000</v>
      </c>
      <c r="I78" s="159">
        <v>5820310.74</v>
      </c>
      <c r="J78" s="150">
        <f t="shared" si="12"/>
        <v>99.98815907919601</v>
      </c>
    </row>
    <row r="79" spans="1:10" ht="17.25" customHeight="1">
      <c r="A79" s="174"/>
      <c r="B79" s="114" t="s">
        <v>283</v>
      </c>
      <c r="C79" s="173" t="s">
        <v>430</v>
      </c>
      <c r="D79" s="166" t="s">
        <v>181</v>
      </c>
      <c r="E79" s="166" t="s">
        <v>284</v>
      </c>
      <c r="F79" s="166"/>
      <c r="G79" s="159">
        <f>G80</f>
        <v>43906572</v>
      </c>
      <c r="H79" s="159">
        <f>H80</f>
        <v>43906572</v>
      </c>
      <c r="I79" s="159">
        <f>I80</f>
        <v>43906572</v>
      </c>
      <c r="J79" s="150">
        <f t="shared" si="12"/>
        <v>100</v>
      </c>
    </row>
    <row r="80" spans="1:10" ht="27.75" customHeight="1">
      <c r="A80" s="174"/>
      <c r="B80" s="114" t="s">
        <v>0</v>
      </c>
      <c r="C80" s="173" t="s">
        <v>430</v>
      </c>
      <c r="D80" s="166" t="s">
        <v>181</v>
      </c>
      <c r="E80" s="166" t="s">
        <v>284</v>
      </c>
      <c r="F80" s="166" t="s">
        <v>282</v>
      </c>
      <c r="G80" s="159">
        <v>43906572</v>
      </c>
      <c r="H80" s="159">
        <v>43906572</v>
      </c>
      <c r="I80" s="159">
        <v>43906572</v>
      </c>
      <c r="J80" s="150">
        <f t="shared" si="12"/>
        <v>100</v>
      </c>
    </row>
    <row r="81" spans="1:10" ht="25.5">
      <c r="A81" s="174"/>
      <c r="B81" s="114" t="s">
        <v>563</v>
      </c>
      <c r="C81" s="173" t="s">
        <v>430</v>
      </c>
      <c r="D81" s="166" t="s">
        <v>181</v>
      </c>
      <c r="E81" s="166" t="s">
        <v>4</v>
      </c>
      <c r="F81" s="166"/>
      <c r="G81" s="159">
        <f>G82</f>
        <v>12416228</v>
      </c>
      <c r="H81" s="159">
        <f>H82</f>
        <v>10697337</v>
      </c>
      <c r="I81" s="159">
        <f aca="true" t="shared" si="13" ref="I81:I87">I82</f>
        <v>10405183.2</v>
      </c>
      <c r="J81" s="150">
        <f t="shared" si="12"/>
        <v>97.26891094484542</v>
      </c>
    </row>
    <row r="82" spans="1:10" ht="25.5">
      <c r="A82" s="174"/>
      <c r="B82" s="114" t="s">
        <v>0</v>
      </c>
      <c r="C82" s="173" t="s">
        <v>430</v>
      </c>
      <c r="D82" s="166" t="s">
        <v>181</v>
      </c>
      <c r="E82" s="166" t="s">
        <v>4</v>
      </c>
      <c r="F82" s="166" t="s">
        <v>282</v>
      </c>
      <c r="G82" s="159">
        <v>12416228</v>
      </c>
      <c r="H82" s="159">
        <v>10697337</v>
      </c>
      <c r="I82" s="159">
        <v>10405183.2</v>
      </c>
      <c r="J82" s="150">
        <f t="shared" si="12"/>
        <v>97.26891094484542</v>
      </c>
    </row>
    <row r="83" spans="1:10" ht="18.75" customHeight="1">
      <c r="A83" s="174"/>
      <c r="B83" s="114" t="s">
        <v>514</v>
      </c>
      <c r="C83" s="173" t="s">
        <v>430</v>
      </c>
      <c r="D83" s="166" t="s">
        <v>181</v>
      </c>
      <c r="E83" s="166" t="s">
        <v>513</v>
      </c>
      <c r="F83" s="166"/>
      <c r="G83" s="159">
        <f>G84</f>
        <v>115000</v>
      </c>
      <c r="H83" s="159">
        <f>H84</f>
        <v>99768</v>
      </c>
      <c r="I83" s="159">
        <f t="shared" si="13"/>
        <v>99767.51</v>
      </c>
      <c r="J83" s="150">
        <f t="shared" si="12"/>
        <v>99.99950886055649</v>
      </c>
    </row>
    <row r="84" spans="1:10" ht="25.5">
      <c r="A84" s="174"/>
      <c r="B84" s="114" t="s">
        <v>0</v>
      </c>
      <c r="C84" s="173" t="s">
        <v>430</v>
      </c>
      <c r="D84" s="166" t="s">
        <v>181</v>
      </c>
      <c r="E84" s="166" t="s">
        <v>513</v>
      </c>
      <c r="F84" s="166" t="s">
        <v>282</v>
      </c>
      <c r="G84" s="159">
        <v>115000</v>
      </c>
      <c r="H84" s="159">
        <v>99768</v>
      </c>
      <c r="I84" s="159">
        <v>99767.51</v>
      </c>
      <c r="J84" s="150">
        <f t="shared" si="12"/>
        <v>99.99950886055649</v>
      </c>
    </row>
    <row r="85" spans="1:10" ht="18" customHeight="1">
      <c r="A85" s="174"/>
      <c r="B85" s="114" t="s">
        <v>516</v>
      </c>
      <c r="C85" s="173" t="s">
        <v>430</v>
      </c>
      <c r="D85" s="166" t="s">
        <v>181</v>
      </c>
      <c r="E85" s="166" t="s">
        <v>515</v>
      </c>
      <c r="F85" s="166"/>
      <c r="G85" s="159">
        <f>G86</f>
        <v>285200</v>
      </c>
      <c r="H85" s="159">
        <f>H86</f>
        <v>285200</v>
      </c>
      <c r="I85" s="159">
        <f t="shared" si="13"/>
        <v>185143.4</v>
      </c>
      <c r="J85" s="150">
        <f t="shared" si="12"/>
        <v>64.91704067321177</v>
      </c>
    </row>
    <row r="86" spans="1:10" ht="29.25" customHeight="1">
      <c r="A86" s="174"/>
      <c r="B86" s="114" t="s">
        <v>0</v>
      </c>
      <c r="C86" s="173" t="s">
        <v>430</v>
      </c>
      <c r="D86" s="166" t="s">
        <v>181</v>
      </c>
      <c r="E86" s="166" t="s">
        <v>515</v>
      </c>
      <c r="F86" s="166" t="s">
        <v>282</v>
      </c>
      <c r="G86" s="159">
        <v>285200</v>
      </c>
      <c r="H86" s="159">
        <v>285200</v>
      </c>
      <c r="I86" s="159">
        <v>185143.4</v>
      </c>
      <c r="J86" s="150">
        <f t="shared" si="12"/>
        <v>64.91704067321177</v>
      </c>
    </row>
    <row r="87" spans="1:10" ht="25.5">
      <c r="A87" s="174"/>
      <c r="B87" s="114" t="s">
        <v>518</v>
      </c>
      <c r="C87" s="173" t="s">
        <v>430</v>
      </c>
      <c r="D87" s="166" t="s">
        <v>181</v>
      </c>
      <c r="E87" s="166" t="s">
        <v>517</v>
      </c>
      <c r="F87" s="166"/>
      <c r="G87" s="159">
        <f>G88</f>
        <v>1378000</v>
      </c>
      <c r="H87" s="159">
        <f>H88</f>
        <v>1265200</v>
      </c>
      <c r="I87" s="159">
        <f t="shared" si="13"/>
        <v>1265056</v>
      </c>
      <c r="J87" s="150">
        <f aca="true" t="shared" si="14" ref="J87:J92">I87/H87*100</f>
        <v>99.98861840025293</v>
      </c>
    </row>
    <row r="88" spans="1:10" ht="18" customHeight="1">
      <c r="A88" s="174"/>
      <c r="B88" s="114" t="s">
        <v>376</v>
      </c>
      <c r="C88" s="173" t="s">
        <v>430</v>
      </c>
      <c r="D88" s="166" t="s">
        <v>181</v>
      </c>
      <c r="E88" s="166" t="s">
        <v>517</v>
      </c>
      <c r="F88" s="166" t="s">
        <v>188</v>
      </c>
      <c r="G88" s="159">
        <v>1378000</v>
      </c>
      <c r="H88" s="159">
        <v>1265200</v>
      </c>
      <c r="I88" s="159">
        <v>1265056</v>
      </c>
      <c r="J88" s="150">
        <f t="shared" si="14"/>
        <v>99.98861840025293</v>
      </c>
    </row>
    <row r="89" spans="1:11" s="172" customFormat="1" ht="36" customHeight="1">
      <c r="A89" s="168"/>
      <c r="B89" s="112" t="s">
        <v>302</v>
      </c>
      <c r="C89" s="169" t="s">
        <v>430</v>
      </c>
      <c r="D89" s="170" t="s">
        <v>488</v>
      </c>
      <c r="E89" s="170"/>
      <c r="F89" s="170"/>
      <c r="G89" s="155">
        <f>G90</f>
        <v>2906776</v>
      </c>
      <c r="H89" s="155">
        <f>H90</f>
        <v>2615276</v>
      </c>
      <c r="I89" s="155">
        <f>I90</f>
        <v>2612498.71</v>
      </c>
      <c r="J89" s="150">
        <f t="shared" si="14"/>
        <v>99.89380508978785</v>
      </c>
      <c r="K89" s="171"/>
    </row>
    <row r="90" spans="1:11" s="172" customFormat="1" ht="44.25" customHeight="1">
      <c r="A90" s="168"/>
      <c r="B90" s="114" t="s">
        <v>559</v>
      </c>
      <c r="C90" s="158" t="s">
        <v>430</v>
      </c>
      <c r="D90" s="158" t="s">
        <v>488</v>
      </c>
      <c r="E90" s="158" t="s">
        <v>529</v>
      </c>
      <c r="F90" s="170"/>
      <c r="G90" s="159">
        <f aca="true" t="shared" si="15" ref="G90:I91">G91</f>
        <v>2906776</v>
      </c>
      <c r="H90" s="159">
        <f t="shared" si="15"/>
        <v>2615276</v>
      </c>
      <c r="I90" s="159">
        <f t="shared" si="15"/>
        <v>2612498.71</v>
      </c>
      <c r="J90" s="150">
        <f t="shared" si="14"/>
        <v>99.89380508978785</v>
      </c>
      <c r="K90" s="171"/>
    </row>
    <row r="91" spans="1:11" s="172" customFormat="1" ht="19.5" customHeight="1">
      <c r="A91" s="168"/>
      <c r="B91" s="114" t="s">
        <v>187</v>
      </c>
      <c r="C91" s="158" t="s">
        <v>430</v>
      </c>
      <c r="D91" s="158" t="s">
        <v>488</v>
      </c>
      <c r="E91" s="158" t="s">
        <v>535</v>
      </c>
      <c r="F91" s="170"/>
      <c r="G91" s="159">
        <f t="shared" si="15"/>
        <v>2906776</v>
      </c>
      <c r="H91" s="159">
        <f t="shared" si="15"/>
        <v>2615276</v>
      </c>
      <c r="I91" s="159">
        <f t="shared" si="15"/>
        <v>2612498.71</v>
      </c>
      <c r="J91" s="150">
        <f t="shared" si="14"/>
        <v>99.89380508978785</v>
      </c>
      <c r="K91" s="171"/>
    </row>
    <row r="92" spans="1:11" s="172" customFormat="1" ht="17.25" customHeight="1">
      <c r="A92" s="168"/>
      <c r="B92" s="114" t="s">
        <v>531</v>
      </c>
      <c r="C92" s="158" t="s">
        <v>430</v>
      </c>
      <c r="D92" s="158" t="s">
        <v>488</v>
      </c>
      <c r="E92" s="158" t="s">
        <v>535</v>
      </c>
      <c r="F92" s="166" t="s">
        <v>532</v>
      </c>
      <c r="G92" s="159">
        <v>2906776</v>
      </c>
      <c r="H92" s="159">
        <v>2615276</v>
      </c>
      <c r="I92" s="159">
        <v>2612498.71</v>
      </c>
      <c r="J92" s="150">
        <f t="shared" si="14"/>
        <v>99.89380508978785</v>
      </c>
      <c r="K92" s="171"/>
    </row>
    <row r="93" spans="1:11" s="172" customFormat="1" ht="24" customHeight="1">
      <c r="A93" s="175"/>
      <c r="B93" s="112" t="s">
        <v>83</v>
      </c>
      <c r="C93" s="169" t="s">
        <v>430</v>
      </c>
      <c r="D93" s="170" t="s">
        <v>190</v>
      </c>
      <c r="E93" s="170"/>
      <c r="F93" s="170"/>
      <c r="G93" s="155">
        <f aca="true" t="shared" si="16" ref="G93:I95">G94</f>
        <v>1134990.85</v>
      </c>
      <c r="H93" s="155">
        <f t="shared" si="16"/>
        <v>642453.34</v>
      </c>
      <c r="I93" s="155">
        <f t="shared" si="16"/>
        <v>641799.82</v>
      </c>
      <c r="J93" s="150">
        <f aca="true" t="shared" si="17" ref="J93:J100">I93/H93*100</f>
        <v>99.898277437549</v>
      </c>
      <c r="K93" s="171"/>
    </row>
    <row r="94" spans="1:11" s="172" customFormat="1" ht="21.75" customHeight="1">
      <c r="A94" s="168"/>
      <c r="B94" s="66" t="s">
        <v>323</v>
      </c>
      <c r="C94" s="158" t="s">
        <v>430</v>
      </c>
      <c r="D94" s="158" t="s">
        <v>190</v>
      </c>
      <c r="E94" s="158" t="s">
        <v>351</v>
      </c>
      <c r="F94" s="170"/>
      <c r="G94" s="159">
        <f t="shared" si="16"/>
        <v>1134990.85</v>
      </c>
      <c r="H94" s="159">
        <f t="shared" si="16"/>
        <v>642453.34</v>
      </c>
      <c r="I94" s="159">
        <f t="shared" si="16"/>
        <v>641799.82</v>
      </c>
      <c r="J94" s="150">
        <f t="shared" si="17"/>
        <v>99.898277437549</v>
      </c>
      <c r="K94" s="171"/>
    </row>
    <row r="95" spans="1:11" s="172" customFormat="1" ht="29.25" customHeight="1">
      <c r="A95" s="168"/>
      <c r="B95" s="114" t="s">
        <v>564</v>
      </c>
      <c r="C95" s="158" t="s">
        <v>430</v>
      </c>
      <c r="D95" s="158" t="s">
        <v>190</v>
      </c>
      <c r="E95" s="158" t="s">
        <v>84</v>
      </c>
      <c r="F95" s="166"/>
      <c r="G95" s="159">
        <f t="shared" si="16"/>
        <v>1134990.85</v>
      </c>
      <c r="H95" s="159">
        <f t="shared" si="16"/>
        <v>642453.34</v>
      </c>
      <c r="I95" s="159">
        <f t="shared" si="16"/>
        <v>641799.82</v>
      </c>
      <c r="J95" s="150">
        <f t="shared" si="17"/>
        <v>99.898277437549</v>
      </c>
      <c r="K95" s="171"/>
    </row>
    <row r="96" spans="1:11" s="172" customFormat="1" ht="21.75" customHeight="1">
      <c r="A96" s="168"/>
      <c r="B96" s="114" t="s">
        <v>531</v>
      </c>
      <c r="C96" s="158" t="s">
        <v>430</v>
      </c>
      <c r="D96" s="158" t="s">
        <v>190</v>
      </c>
      <c r="E96" s="158" t="s">
        <v>84</v>
      </c>
      <c r="F96" s="166" t="s">
        <v>532</v>
      </c>
      <c r="G96" s="159">
        <v>1134990.85</v>
      </c>
      <c r="H96" s="159">
        <v>642453.34</v>
      </c>
      <c r="I96" s="159">
        <v>641799.82</v>
      </c>
      <c r="J96" s="150">
        <f t="shared" si="17"/>
        <v>99.898277437549</v>
      </c>
      <c r="K96" s="171"/>
    </row>
    <row r="97" spans="1:11" s="172" customFormat="1" ht="28.5" customHeight="1">
      <c r="A97" s="168"/>
      <c r="B97" s="112" t="s">
        <v>309</v>
      </c>
      <c r="C97" s="169" t="s">
        <v>430</v>
      </c>
      <c r="D97" s="170" t="s">
        <v>481</v>
      </c>
      <c r="E97" s="170"/>
      <c r="F97" s="170"/>
      <c r="G97" s="155">
        <f>G98</f>
        <v>1636096.06</v>
      </c>
      <c r="H97" s="155">
        <f>H98</f>
        <v>1636096.06</v>
      </c>
      <c r="I97" s="155">
        <f>I98</f>
        <v>53800</v>
      </c>
      <c r="J97" s="150">
        <f t="shared" si="17"/>
        <v>3.2883154794712968</v>
      </c>
      <c r="K97" s="171"/>
    </row>
    <row r="98" spans="1:11" s="172" customFormat="1" ht="28.5" customHeight="1">
      <c r="A98" s="168"/>
      <c r="B98" s="114" t="s">
        <v>501</v>
      </c>
      <c r="C98" s="158" t="s">
        <v>430</v>
      </c>
      <c r="D98" s="158" t="s">
        <v>481</v>
      </c>
      <c r="E98" s="158" t="s">
        <v>502</v>
      </c>
      <c r="F98" s="170"/>
      <c r="G98" s="159">
        <f aca="true" t="shared" si="18" ref="G98:I99">G99</f>
        <v>1636096.06</v>
      </c>
      <c r="H98" s="159">
        <f t="shared" si="18"/>
        <v>1636096.06</v>
      </c>
      <c r="I98" s="159">
        <f t="shared" si="18"/>
        <v>53800</v>
      </c>
      <c r="J98" s="150">
        <f t="shared" si="17"/>
        <v>3.2883154794712968</v>
      </c>
      <c r="K98" s="171"/>
    </row>
    <row r="99" spans="1:11" s="172" customFormat="1" ht="28.5" customHeight="1">
      <c r="A99" s="168"/>
      <c r="B99" s="114" t="s">
        <v>565</v>
      </c>
      <c r="C99" s="158" t="s">
        <v>430</v>
      </c>
      <c r="D99" s="158" t="s">
        <v>481</v>
      </c>
      <c r="E99" s="158" t="s">
        <v>310</v>
      </c>
      <c r="F99" s="170"/>
      <c r="G99" s="159">
        <f t="shared" si="18"/>
        <v>1636096.06</v>
      </c>
      <c r="H99" s="159">
        <f t="shared" si="18"/>
        <v>1636096.06</v>
      </c>
      <c r="I99" s="159">
        <f t="shared" si="18"/>
        <v>53800</v>
      </c>
      <c r="J99" s="150">
        <f t="shared" si="17"/>
        <v>3.2883154794712968</v>
      </c>
      <c r="K99" s="171"/>
    </row>
    <row r="100" spans="1:11" s="172" customFormat="1" ht="19.5" customHeight="1">
      <c r="A100" s="168"/>
      <c r="B100" s="114" t="s">
        <v>320</v>
      </c>
      <c r="C100" s="158" t="s">
        <v>430</v>
      </c>
      <c r="D100" s="158" t="s">
        <v>481</v>
      </c>
      <c r="E100" s="158" t="s">
        <v>310</v>
      </c>
      <c r="F100" s="166" t="s">
        <v>321</v>
      </c>
      <c r="G100" s="159">
        <v>1636096.06</v>
      </c>
      <c r="H100" s="159">
        <v>1636096.06</v>
      </c>
      <c r="I100" s="159">
        <v>53800</v>
      </c>
      <c r="J100" s="150">
        <f t="shared" si="17"/>
        <v>3.2883154794712968</v>
      </c>
      <c r="K100" s="171"/>
    </row>
    <row r="101" spans="1:11" s="152" customFormat="1" ht="18" customHeight="1">
      <c r="A101" s="146" t="s">
        <v>136</v>
      </c>
      <c r="B101" s="147" t="s">
        <v>432</v>
      </c>
      <c r="C101" s="148" t="s">
        <v>186</v>
      </c>
      <c r="D101" s="148"/>
      <c r="E101" s="148"/>
      <c r="F101" s="148"/>
      <c r="G101" s="167">
        <f>G102+G114+G118+G110</f>
        <v>26158033.880000003</v>
      </c>
      <c r="H101" s="167">
        <f>H102+H114+H118+H110</f>
        <v>21111674.04</v>
      </c>
      <c r="I101" s="167">
        <f>I102+I114+I118+I110</f>
        <v>19457855.01</v>
      </c>
      <c r="J101" s="150">
        <f aca="true" t="shared" si="19" ref="J101:J115">I101/H101*100</f>
        <v>92.16632926945286</v>
      </c>
      <c r="K101" s="151"/>
    </row>
    <row r="102" spans="1:11" s="152" customFormat="1" ht="18" customHeight="1">
      <c r="A102" s="146"/>
      <c r="B102" s="112" t="s">
        <v>166</v>
      </c>
      <c r="C102" s="176" t="s">
        <v>186</v>
      </c>
      <c r="D102" s="176" t="s">
        <v>179</v>
      </c>
      <c r="E102" s="176"/>
      <c r="F102" s="148"/>
      <c r="G102" s="155">
        <f>G103+G106+G108</f>
        <v>5815951</v>
      </c>
      <c r="H102" s="155">
        <f>H103+H106+H108</f>
        <v>5590851</v>
      </c>
      <c r="I102" s="155">
        <f>I103+I106+I108</f>
        <v>5226186.32</v>
      </c>
      <c r="J102" s="150">
        <f t="shared" si="19"/>
        <v>93.47747453831269</v>
      </c>
      <c r="K102" s="151"/>
    </row>
    <row r="103" spans="1:11" s="152" customFormat="1" ht="38.25">
      <c r="A103" s="146"/>
      <c r="B103" s="114" t="s">
        <v>559</v>
      </c>
      <c r="C103" s="158" t="s">
        <v>186</v>
      </c>
      <c r="D103" s="158" t="s">
        <v>179</v>
      </c>
      <c r="E103" s="158" t="s">
        <v>529</v>
      </c>
      <c r="F103" s="158"/>
      <c r="G103" s="159">
        <f aca="true" t="shared" si="20" ref="G103:H108">G104</f>
        <v>5105728</v>
      </c>
      <c r="H103" s="159">
        <f t="shared" si="20"/>
        <v>4880628</v>
      </c>
      <c r="I103" s="159">
        <f>I104</f>
        <v>4876600.4</v>
      </c>
      <c r="J103" s="150">
        <f t="shared" si="19"/>
        <v>99.9174778327707</v>
      </c>
      <c r="K103" s="151"/>
    </row>
    <row r="104" spans="1:11" s="152" customFormat="1" ht="18" customHeight="1">
      <c r="A104" s="146"/>
      <c r="B104" s="114" t="s">
        <v>187</v>
      </c>
      <c r="C104" s="158" t="s">
        <v>186</v>
      </c>
      <c r="D104" s="158" t="s">
        <v>179</v>
      </c>
      <c r="E104" s="158" t="s">
        <v>535</v>
      </c>
      <c r="F104" s="158"/>
      <c r="G104" s="159">
        <f t="shared" si="20"/>
        <v>5105728</v>
      </c>
      <c r="H104" s="159">
        <f t="shared" si="20"/>
        <v>4880628</v>
      </c>
      <c r="I104" s="159">
        <f>I105</f>
        <v>4876600.4</v>
      </c>
      <c r="J104" s="150">
        <f t="shared" si="19"/>
        <v>99.9174778327707</v>
      </c>
      <c r="K104" s="151"/>
    </row>
    <row r="105" spans="1:11" s="152" customFormat="1" ht="25.5" customHeight="1">
      <c r="A105" s="146"/>
      <c r="B105" s="114" t="s">
        <v>531</v>
      </c>
      <c r="C105" s="158" t="s">
        <v>186</v>
      </c>
      <c r="D105" s="158" t="s">
        <v>179</v>
      </c>
      <c r="E105" s="158" t="s">
        <v>535</v>
      </c>
      <c r="F105" s="158" t="s">
        <v>532</v>
      </c>
      <c r="G105" s="159">
        <v>5105728</v>
      </c>
      <c r="H105" s="159">
        <v>4880628</v>
      </c>
      <c r="I105" s="159">
        <v>4876600.4</v>
      </c>
      <c r="J105" s="150">
        <f t="shared" si="19"/>
        <v>99.9174778327707</v>
      </c>
      <c r="K105" s="151"/>
    </row>
    <row r="106" spans="1:11" s="152" customFormat="1" ht="30" customHeight="1">
      <c r="A106" s="146"/>
      <c r="B106" s="114" t="s">
        <v>605</v>
      </c>
      <c r="C106" s="158" t="s">
        <v>186</v>
      </c>
      <c r="D106" s="158" t="s">
        <v>179</v>
      </c>
      <c r="E106" s="158" t="s">
        <v>69</v>
      </c>
      <c r="F106" s="158"/>
      <c r="G106" s="159">
        <f t="shared" si="20"/>
        <v>90000</v>
      </c>
      <c r="H106" s="159">
        <f t="shared" si="20"/>
        <v>90000</v>
      </c>
      <c r="I106" s="159">
        <f>I107</f>
        <v>0</v>
      </c>
      <c r="J106" s="150">
        <f>I106/H106*100</f>
        <v>0</v>
      </c>
      <c r="K106" s="151"/>
    </row>
    <row r="107" spans="1:11" s="152" customFormat="1" ht="25.5" customHeight="1">
      <c r="A107" s="146"/>
      <c r="B107" s="116" t="s">
        <v>341</v>
      </c>
      <c r="C107" s="158" t="s">
        <v>186</v>
      </c>
      <c r="D107" s="158" t="s">
        <v>179</v>
      </c>
      <c r="E107" s="158" t="s">
        <v>69</v>
      </c>
      <c r="F107" s="158" t="s">
        <v>342</v>
      </c>
      <c r="G107" s="159">
        <v>90000</v>
      </c>
      <c r="H107" s="159">
        <v>90000</v>
      </c>
      <c r="I107" s="159">
        <v>0</v>
      </c>
      <c r="J107" s="150">
        <f>I107/H107*100</f>
        <v>0</v>
      </c>
      <c r="K107" s="151"/>
    </row>
    <row r="108" spans="1:11" s="152" customFormat="1" ht="25.5" customHeight="1">
      <c r="A108" s="146"/>
      <c r="B108" s="114" t="s">
        <v>566</v>
      </c>
      <c r="C108" s="158" t="s">
        <v>186</v>
      </c>
      <c r="D108" s="158" t="s">
        <v>179</v>
      </c>
      <c r="E108" s="158" t="s">
        <v>70</v>
      </c>
      <c r="F108" s="158"/>
      <c r="G108" s="159">
        <f t="shared" si="20"/>
        <v>620223</v>
      </c>
      <c r="H108" s="159">
        <f t="shared" si="20"/>
        <v>620223</v>
      </c>
      <c r="I108" s="159">
        <f>I109</f>
        <v>349585.92</v>
      </c>
      <c r="J108" s="150">
        <f>I108/H108*100</f>
        <v>56.36455274957556</v>
      </c>
      <c r="K108" s="151"/>
    </row>
    <row r="109" spans="1:11" s="152" customFormat="1" ht="25.5" customHeight="1">
      <c r="A109" s="146"/>
      <c r="B109" s="116" t="s">
        <v>341</v>
      </c>
      <c r="C109" s="158" t="s">
        <v>186</v>
      </c>
      <c r="D109" s="158" t="s">
        <v>179</v>
      </c>
      <c r="E109" s="158" t="s">
        <v>70</v>
      </c>
      <c r="F109" s="158" t="s">
        <v>342</v>
      </c>
      <c r="G109" s="159">
        <v>620223</v>
      </c>
      <c r="H109" s="159">
        <v>620223</v>
      </c>
      <c r="I109" s="159">
        <v>349585.92</v>
      </c>
      <c r="J109" s="150">
        <f>I109/H109*100</f>
        <v>56.36455274957556</v>
      </c>
      <c r="K109" s="151"/>
    </row>
    <row r="110" spans="1:11" s="152" customFormat="1" ht="25.5" customHeight="1">
      <c r="A110" s="146"/>
      <c r="B110" s="112" t="s">
        <v>85</v>
      </c>
      <c r="C110" s="176" t="s">
        <v>186</v>
      </c>
      <c r="D110" s="176" t="s">
        <v>189</v>
      </c>
      <c r="E110" s="158"/>
      <c r="F110" s="158"/>
      <c r="G110" s="155">
        <f>G111</f>
        <v>100800</v>
      </c>
      <c r="H110" s="155">
        <f>H111</f>
        <v>100800</v>
      </c>
      <c r="I110" s="155">
        <f>I111</f>
        <v>0</v>
      </c>
      <c r="J110" s="113">
        <v>0</v>
      </c>
      <c r="K110" s="151"/>
    </row>
    <row r="111" spans="1:11" s="152" customFormat="1" ht="25.5" customHeight="1">
      <c r="A111" s="146"/>
      <c r="B111" s="66" t="s">
        <v>72</v>
      </c>
      <c r="C111" s="158" t="s">
        <v>186</v>
      </c>
      <c r="D111" s="158" t="s">
        <v>189</v>
      </c>
      <c r="E111" s="158" t="s">
        <v>502</v>
      </c>
      <c r="F111" s="170"/>
      <c r="G111" s="159">
        <f aca="true" t="shared" si="21" ref="G111:I112">G112</f>
        <v>100800</v>
      </c>
      <c r="H111" s="159">
        <f t="shared" si="21"/>
        <v>100800</v>
      </c>
      <c r="I111" s="159">
        <f t="shared" si="21"/>
        <v>0</v>
      </c>
      <c r="J111" s="115">
        <v>0</v>
      </c>
      <c r="K111" s="151"/>
    </row>
    <row r="112" spans="1:11" s="152" customFormat="1" ht="30.75" customHeight="1">
      <c r="A112" s="146"/>
      <c r="B112" s="114" t="s">
        <v>567</v>
      </c>
      <c r="C112" s="158" t="s">
        <v>186</v>
      </c>
      <c r="D112" s="158" t="s">
        <v>189</v>
      </c>
      <c r="E112" s="158" t="s">
        <v>71</v>
      </c>
      <c r="F112" s="166"/>
      <c r="G112" s="159">
        <f t="shared" si="21"/>
        <v>100800</v>
      </c>
      <c r="H112" s="159">
        <f t="shared" si="21"/>
        <v>100800</v>
      </c>
      <c r="I112" s="159">
        <f t="shared" si="21"/>
        <v>0</v>
      </c>
      <c r="J112" s="115">
        <v>0</v>
      </c>
      <c r="K112" s="151"/>
    </row>
    <row r="113" spans="1:11" s="152" customFormat="1" ht="25.5" customHeight="1">
      <c r="A113" s="146"/>
      <c r="B113" s="114" t="s">
        <v>87</v>
      </c>
      <c r="C113" s="158" t="s">
        <v>186</v>
      </c>
      <c r="D113" s="158" t="s">
        <v>189</v>
      </c>
      <c r="E113" s="158" t="s">
        <v>71</v>
      </c>
      <c r="F113" s="166" t="s">
        <v>86</v>
      </c>
      <c r="G113" s="159">
        <v>100800</v>
      </c>
      <c r="H113" s="159">
        <v>100800</v>
      </c>
      <c r="I113" s="159">
        <v>0</v>
      </c>
      <c r="J113" s="115">
        <v>0</v>
      </c>
      <c r="K113" s="151"/>
    </row>
    <row r="114" spans="1:11" s="111" customFormat="1" ht="18" customHeight="1">
      <c r="A114" s="153"/>
      <c r="B114" s="112" t="s">
        <v>433</v>
      </c>
      <c r="C114" s="176" t="s">
        <v>186</v>
      </c>
      <c r="D114" s="176" t="s">
        <v>434</v>
      </c>
      <c r="E114" s="176"/>
      <c r="F114" s="176"/>
      <c r="G114" s="155">
        <f aca="true" t="shared" si="22" ref="G114:H116">G115</f>
        <v>11005349.88</v>
      </c>
      <c r="H114" s="155">
        <f t="shared" si="22"/>
        <v>8858000</v>
      </c>
      <c r="I114" s="155">
        <f>I115</f>
        <v>7904800</v>
      </c>
      <c r="J114" s="150">
        <f t="shared" si="19"/>
        <v>89.2391058929781</v>
      </c>
      <c r="K114" s="156"/>
    </row>
    <row r="115" spans="1:11" s="111" customFormat="1" ht="21.75" customHeight="1">
      <c r="A115" s="153"/>
      <c r="B115" s="114" t="s">
        <v>303</v>
      </c>
      <c r="C115" s="162" t="s">
        <v>186</v>
      </c>
      <c r="D115" s="162" t="s">
        <v>434</v>
      </c>
      <c r="E115" s="162" t="s">
        <v>304</v>
      </c>
      <c r="F115" s="176"/>
      <c r="G115" s="159">
        <f t="shared" si="22"/>
        <v>11005349.88</v>
      </c>
      <c r="H115" s="159">
        <f t="shared" si="22"/>
        <v>8858000</v>
      </c>
      <c r="I115" s="159">
        <f>I116</f>
        <v>7904800</v>
      </c>
      <c r="J115" s="150">
        <f t="shared" si="19"/>
        <v>89.2391058929781</v>
      </c>
      <c r="K115" s="156"/>
    </row>
    <row r="116" spans="1:11" s="161" customFormat="1" ht="18.75" customHeight="1">
      <c r="A116" s="157"/>
      <c r="B116" s="114" t="s">
        <v>305</v>
      </c>
      <c r="C116" s="162" t="s">
        <v>186</v>
      </c>
      <c r="D116" s="162" t="s">
        <v>434</v>
      </c>
      <c r="E116" s="162" t="s">
        <v>306</v>
      </c>
      <c r="F116" s="162"/>
      <c r="G116" s="159">
        <f t="shared" si="22"/>
        <v>11005349.88</v>
      </c>
      <c r="H116" s="159">
        <f t="shared" si="22"/>
        <v>8858000</v>
      </c>
      <c r="I116" s="159">
        <f>I117</f>
        <v>7904800</v>
      </c>
      <c r="J116" s="150">
        <f aca="true" t="shared" si="23" ref="J116:J146">I116/H116*100</f>
        <v>89.2391058929781</v>
      </c>
      <c r="K116" s="160"/>
    </row>
    <row r="117" spans="1:11" s="161" customFormat="1" ht="20.25" customHeight="1">
      <c r="A117" s="157"/>
      <c r="B117" s="114" t="s">
        <v>307</v>
      </c>
      <c r="C117" s="162" t="s">
        <v>186</v>
      </c>
      <c r="D117" s="162" t="s">
        <v>434</v>
      </c>
      <c r="E117" s="162" t="s">
        <v>306</v>
      </c>
      <c r="F117" s="162" t="s">
        <v>308</v>
      </c>
      <c r="G117" s="159">
        <v>11005349.88</v>
      </c>
      <c r="H117" s="159">
        <v>8858000</v>
      </c>
      <c r="I117" s="159">
        <v>7904800</v>
      </c>
      <c r="J117" s="150">
        <f t="shared" si="23"/>
        <v>89.2391058929781</v>
      </c>
      <c r="K117" s="160"/>
    </row>
    <row r="118" spans="1:11" s="111" customFormat="1" ht="24" customHeight="1">
      <c r="A118" s="153"/>
      <c r="B118" s="112" t="s">
        <v>491</v>
      </c>
      <c r="C118" s="154" t="s">
        <v>186</v>
      </c>
      <c r="D118" s="176" t="s">
        <v>419</v>
      </c>
      <c r="E118" s="176"/>
      <c r="F118" s="176"/>
      <c r="G118" s="155">
        <f>G119+G122+G124</f>
        <v>9235933</v>
      </c>
      <c r="H118" s="155">
        <f>H119+H122+H124</f>
        <v>6562023.04</v>
      </c>
      <c r="I118" s="155">
        <f>I119+I122+I124</f>
        <v>6326868.69</v>
      </c>
      <c r="J118" s="150">
        <f t="shared" si="23"/>
        <v>96.41643516692072</v>
      </c>
      <c r="K118" s="156"/>
    </row>
    <row r="119" spans="1:11" s="111" customFormat="1" ht="33" customHeight="1">
      <c r="A119" s="153"/>
      <c r="B119" s="114" t="s">
        <v>423</v>
      </c>
      <c r="C119" s="158" t="s">
        <v>186</v>
      </c>
      <c r="D119" s="162" t="s">
        <v>419</v>
      </c>
      <c r="E119" s="162" t="s">
        <v>424</v>
      </c>
      <c r="F119" s="176"/>
      <c r="G119" s="159">
        <f aca="true" t="shared" si="24" ref="G119:I120">G120</f>
        <v>5565090</v>
      </c>
      <c r="H119" s="159">
        <f t="shared" si="24"/>
        <v>5550790</v>
      </c>
      <c r="I119" s="159">
        <f t="shared" si="24"/>
        <v>5546188.69</v>
      </c>
      <c r="J119" s="150"/>
      <c r="K119" s="156"/>
    </row>
    <row r="120" spans="1:11" s="111" customFormat="1" ht="24" customHeight="1">
      <c r="A120" s="153"/>
      <c r="B120" s="116" t="s">
        <v>394</v>
      </c>
      <c r="C120" s="158" t="s">
        <v>186</v>
      </c>
      <c r="D120" s="162" t="s">
        <v>419</v>
      </c>
      <c r="E120" s="162" t="s">
        <v>88</v>
      </c>
      <c r="F120" s="162"/>
      <c r="G120" s="159">
        <f t="shared" si="24"/>
        <v>5565090</v>
      </c>
      <c r="H120" s="159">
        <f t="shared" si="24"/>
        <v>5550790</v>
      </c>
      <c r="I120" s="159">
        <f t="shared" si="24"/>
        <v>5546188.69</v>
      </c>
      <c r="J120" s="150">
        <f t="shared" si="23"/>
        <v>99.91710531293745</v>
      </c>
      <c r="K120" s="156"/>
    </row>
    <row r="121" spans="1:11" s="111" customFormat="1" ht="24" customHeight="1">
      <c r="A121" s="153"/>
      <c r="B121" s="116" t="s">
        <v>341</v>
      </c>
      <c r="C121" s="158" t="s">
        <v>186</v>
      </c>
      <c r="D121" s="162" t="s">
        <v>419</v>
      </c>
      <c r="E121" s="162" t="s">
        <v>88</v>
      </c>
      <c r="F121" s="162" t="s">
        <v>342</v>
      </c>
      <c r="G121" s="159">
        <v>5565090</v>
      </c>
      <c r="H121" s="159">
        <v>5550790</v>
      </c>
      <c r="I121" s="159">
        <v>5546188.69</v>
      </c>
      <c r="J121" s="150">
        <f t="shared" si="23"/>
        <v>99.91710531293745</v>
      </c>
      <c r="K121" s="156"/>
    </row>
    <row r="122" spans="1:11" s="165" customFormat="1" ht="30" customHeight="1">
      <c r="A122" s="163"/>
      <c r="B122" s="116" t="s">
        <v>225</v>
      </c>
      <c r="C122" s="162" t="s">
        <v>186</v>
      </c>
      <c r="D122" s="162" t="s">
        <v>419</v>
      </c>
      <c r="E122" s="162" t="s">
        <v>226</v>
      </c>
      <c r="F122" s="162"/>
      <c r="G122" s="159">
        <f>G123</f>
        <v>3166843</v>
      </c>
      <c r="H122" s="159">
        <f>H123</f>
        <v>535233.04</v>
      </c>
      <c r="I122" s="159">
        <f>I123</f>
        <v>535233.04</v>
      </c>
      <c r="J122" s="150">
        <f t="shared" si="23"/>
        <v>100</v>
      </c>
      <c r="K122" s="164"/>
    </row>
    <row r="123" spans="1:11" s="165" customFormat="1" ht="23.25" customHeight="1">
      <c r="A123" s="163"/>
      <c r="B123" s="116" t="s">
        <v>531</v>
      </c>
      <c r="C123" s="162" t="s">
        <v>186</v>
      </c>
      <c r="D123" s="162" t="s">
        <v>419</v>
      </c>
      <c r="E123" s="162" t="s">
        <v>226</v>
      </c>
      <c r="F123" s="162" t="s">
        <v>532</v>
      </c>
      <c r="G123" s="159">
        <v>3166843</v>
      </c>
      <c r="H123" s="159">
        <v>535233.04</v>
      </c>
      <c r="I123" s="159">
        <v>535233.04</v>
      </c>
      <c r="J123" s="150">
        <f t="shared" si="23"/>
        <v>100</v>
      </c>
      <c r="K123" s="164"/>
    </row>
    <row r="124" spans="1:11" s="161" customFormat="1" ht="30" customHeight="1">
      <c r="A124" s="157"/>
      <c r="B124" s="114" t="s">
        <v>315</v>
      </c>
      <c r="C124" s="158" t="s">
        <v>186</v>
      </c>
      <c r="D124" s="162" t="s">
        <v>419</v>
      </c>
      <c r="E124" s="162" t="s">
        <v>492</v>
      </c>
      <c r="F124" s="162"/>
      <c r="G124" s="159">
        <f aca="true" t="shared" si="25" ref="G124:I125">G125</f>
        <v>504000</v>
      </c>
      <c r="H124" s="159">
        <f t="shared" si="25"/>
        <v>476000</v>
      </c>
      <c r="I124" s="159">
        <f t="shared" si="25"/>
        <v>245446.96</v>
      </c>
      <c r="J124" s="150">
        <f t="shared" si="23"/>
        <v>51.56448739495798</v>
      </c>
      <c r="K124" s="160"/>
    </row>
    <row r="125" spans="1:11" s="161" customFormat="1" ht="22.5" customHeight="1">
      <c r="A125" s="157"/>
      <c r="B125" s="114" t="s">
        <v>493</v>
      </c>
      <c r="C125" s="158" t="s">
        <v>186</v>
      </c>
      <c r="D125" s="162" t="s">
        <v>419</v>
      </c>
      <c r="E125" s="162" t="s">
        <v>316</v>
      </c>
      <c r="F125" s="162"/>
      <c r="G125" s="159">
        <f t="shared" si="25"/>
        <v>504000</v>
      </c>
      <c r="H125" s="159">
        <f t="shared" si="25"/>
        <v>476000</v>
      </c>
      <c r="I125" s="159">
        <f t="shared" si="25"/>
        <v>245446.96</v>
      </c>
      <c r="J125" s="150">
        <f t="shared" si="23"/>
        <v>51.56448739495798</v>
      </c>
      <c r="K125" s="160"/>
    </row>
    <row r="126" spans="1:11" s="165" customFormat="1" ht="21.75" customHeight="1">
      <c r="A126" s="163"/>
      <c r="B126" s="116" t="s">
        <v>531</v>
      </c>
      <c r="C126" s="162" t="s">
        <v>186</v>
      </c>
      <c r="D126" s="162" t="s">
        <v>419</v>
      </c>
      <c r="E126" s="162" t="s">
        <v>316</v>
      </c>
      <c r="F126" s="162" t="s">
        <v>532</v>
      </c>
      <c r="G126" s="159">
        <v>504000</v>
      </c>
      <c r="H126" s="159">
        <v>476000</v>
      </c>
      <c r="I126" s="159">
        <v>245446.96</v>
      </c>
      <c r="J126" s="150">
        <f t="shared" si="23"/>
        <v>51.56448739495798</v>
      </c>
      <c r="K126" s="164"/>
    </row>
    <row r="127" spans="1:11" s="152" customFormat="1" ht="18" customHeight="1">
      <c r="A127" s="146" t="s">
        <v>486</v>
      </c>
      <c r="B127" s="147" t="s">
        <v>494</v>
      </c>
      <c r="C127" s="148" t="s">
        <v>189</v>
      </c>
      <c r="D127" s="148"/>
      <c r="E127" s="148"/>
      <c r="F127" s="148"/>
      <c r="G127" s="167">
        <f>G128+G148+G158+G176</f>
        <v>207672427.70000002</v>
      </c>
      <c r="H127" s="167">
        <f>H128+H148+H158+H176</f>
        <v>152904818.72</v>
      </c>
      <c r="I127" s="167">
        <f>I128+I148+I158+I176</f>
        <v>129607718.01</v>
      </c>
      <c r="J127" s="150">
        <f t="shared" si="23"/>
        <v>84.76365826464779</v>
      </c>
      <c r="K127" s="151"/>
    </row>
    <row r="128" spans="1:11" s="172" customFormat="1" ht="18" customHeight="1">
      <c r="A128" s="168"/>
      <c r="B128" s="112" t="s">
        <v>495</v>
      </c>
      <c r="C128" s="169" t="s">
        <v>189</v>
      </c>
      <c r="D128" s="170" t="s">
        <v>179</v>
      </c>
      <c r="E128" s="170"/>
      <c r="F128" s="170"/>
      <c r="G128" s="155">
        <f>G129+G132+G135+G138+G145</f>
        <v>53949102.45</v>
      </c>
      <c r="H128" s="155">
        <f>H129+H132+H135+H138+H145</f>
        <v>49664663</v>
      </c>
      <c r="I128" s="155">
        <f>I129+I132+I135+I138+I145</f>
        <v>48110230.39</v>
      </c>
      <c r="J128" s="150">
        <f t="shared" si="23"/>
        <v>96.87014364720446</v>
      </c>
      <c r="K128" s="171"/>
    </row>
    <row r="129" spans="1:10" ht="25.5">
      <c r="A129" s="174"/>
      <c r="B129" s="114" t="s">
        <v>317</v>
      </c>
      <c r="C129" s="173" t="s">
        <v>189</v>
      </c>
      <c r="D129" s="166" t="s">
        <v>179</v>
      </c>
      <c r="E129" s="166" t="s">
        <v>496</v>
      </c>
      <c r="F129" s="166"/>
      <c r="G129" s="159">
        <f aca="true" t="shared" si="26" ref="G129:I133">G130</f>
        <v>181560</v>
      </c>
      <c r="H129" s="159">
        <f t="shared" si="26"/>
        <v>0</v>
      </c>
      <c r="I129" s="159">
        <f t="shared" si="26"/>
        <v>0</v>
      </c>
      <c r="J129" s="115">
        <v>0</v>
      </c>
    </row>
    <row r="130" spans="1:10" ht="25.5">
      <c r="A130" s="174"/>
      <c r="B130" s="114" t="s">
        <v>318</v>
      </c>
      <c r="C130" s="173" t="s">
        <v>189</v>
      </c>
      <c r="D130" s="166" t="s">
        <v>179</v>
      </c>
      <c r="E130" s="166" t="s">
        <v>319</v>
      </c>
      <c r="F130" s="166"/>
      <c r="G130" s="159">
        <f t="shared" si="26"/>
        <v>181560</v>
      </c>
      <c r="H130" s="159">
        <f t="shared" si="26"/>
        <v>0</v>
      </c>
      <c r="I130" s="159">
        <f t="shared" si="26"/>
        <v>0</v>
      </c>
      <c r="J130" s="115">
        <v>0</v>
      </c>
    </row>
    <row r="131" spans="1:10" ht="21" customHeight="1">
      <c r="A131" s="174"/>
      <c r="B131" s="114" t="s">
        <v>320</v>
      </c>
      <c r="C131" s="166" t="s">
        <v>189</v>
      </c>
      <c r="D131" s="166" t="s">
        <v>179</v>
      </c>
      <c r="E131" s="166" t="s">
        <v>319</v>
      </c>
      <c r="F131" s="166" t="s">
        <v>321</v>
      </c>
      <c r="G131" s="159">
        <v>181560</v>
      </c>
      <c r="H131" s="159">
        <v>0</v>
      </c>
      <c r="I131" s="159">
        <v>0</v>
      </c>
      <c r="J131" s="115">
        <v>0</v>
      </c>
    </row>
    <row r="132" spans="1:10" ht="30" customHeight="1">
      <c r="A132" s="174"/>
      <c r="B132" s="114" t="s">
        <v>75</v>
      </c>
      <c r="C132" s="173" t="s">
        <v>189</v>
      </c>
      <c r="D132" s="166" t="s">
        <v>179</v>
      </c>
      <c r="E132" s="166" t="s">
        <v>73</v>
      </c>
      <c r="F132" s="166"/>
      <c r="G132" s="159">
        <f t="shared" si="26"/>
        <v>7386100</v>
      </c>
      <c r="H132" s="159">
        <f t="shared" si="26"/>
        <v>7386100</v>
      </c>
      <c r="I132" s="159">
        <f t="shared" si="26"/>
        <v>7386100</v>
      </c>
      <c r="J132" s="115">
        <f>I132/H132*100</f>
        <v>100</v>
      </c>
    </row>
    <row r="133" spans="1:10" ht="43.5" customHeight="1">
      <c r="A133" s="174"/>
      <c r="B133" s="114" t="s">
        <v>76</v>
      </c>
      <c r="C133" s="173" t="s">
        <v>189</v>
      </c>
      <c r="D133" s="166" t="s">
        <v>179</v>
      </c>
      <c r="E133" s="166" t="s">
        <v>74</v>
      </c>
      <c r="F133" s="166"/>
      <c r="G133" s="159">
        <f t="shared" si="26"/>
        <v>7386100</v>
      </c>
      <c r="H133" s="159">
        <f t="shared" si="26"/>
        <v>7386100</v>
      </c>
      <c r="I133" s="159">
        <f t="shared" si="26"/>
        <v>7386100</v>
      </c>
      <c r="J133" s="150">
        <f>I133/H133*100</f>
        <v>100</v>
      </c>
    </row>
    <row r="134" spans="1:10" ht="21" customHeight="1">
      <c r="A134" s="174"/>
      <c r="B134" s="114" t="s">
        <v>320</v>
      </c>
      <c r="C134" s="166" t="s">
        <v>189</v>
      </c>
      <c r="D134" s="166" t="s">
        <v>179</v>
      </c>
      <c r="E134" s="166" t="s">
        <v>74</v>
      </c>
      <c r="F134" s="166" t="s">
        <v>321</v>
      </c>
      <c r="G134" s="159">
        <v>7386100</v>
      </c>
      <c r="H134" s="159">
        <v>7386100</v>
      </c>
      <c r="I134" s="159">
        <v>7386100</v>
      </c>
      <c r="J134" s="150">
        <f>I134/H134*100</f>
        <v>100</v>
      </c>
    </row>
    <row r="135" spans="1:10" ht="20.25" customHeight="1">
      <c r="A135" s="174"/>
      <c r="B135" s="114" t="s">
        <v>498</v>
      </c>
      <c r="C135" s="173" t="s">
        <v>189</v>
      </c>
      <c r="D135" s="166" t="s">
        <v>179</v>
      </c>
      <c r="E135" s="166" t="s">
        <v>499</v>
      </c>
      <c r="F135" s="166"/>
      <c r="G135" s="159">
        <f aca="true" t="shared" si="27" ref="G135:I136">G136</f>
        <v>386000</v>
      </c>
      <c r="H135" s="159">
        <f t="shared" si="27"/>
        <v>316000</v>
      </c>
      <c r="I135" s="159">
        <f t="shared" si="27"/>
        <v>39675.62</v>
      </c>
      <c r="J135" s="150">
        <f t="shared" si="23"/>
        <v>12.555575949367089</v>
      </c>
    </row>
    <row r="136" spans="1:10" ht="19.5" customHeight="1">
      <c r="A136" s="174"/>
      <c r="B136" s="114" t="s">
        <v>500</v>
      </c>
      <c r="C136" s="173" t="s">
        <v>189</v>
      </c>
      <c r="D136" s="166" t="s">
        <v>179</v>
      </c>
      <c r="E136" s="166" t="s">
        <v>322</v>
      </c>
      <c r="F136" s="166"/>
      <c r="G136" s="159">
        <f t="shared" si="27"/>
        <v>386000</v>
      </c>
      <c r="H136" s="159">
        <f t="shared" si="27"/>
        <v>316000</v>
      </c>
      <c r="I136" s="159">
        <f t="shared" si="27"/>
        <v>39675.62</v>
      </c>
      <c r="J136" s="150">
        <f t="shared" si="23"/>
        <v>12.555575949367089</v>
      </c>
    </row>
    <row r="137" spans="1:10" ht="18.75" customHeight="1">
      <c r="A137" s="174"/>
      <c r="B137" s="114" t="s">
        <v>531</v>
      </c>
      <c r="C137" s="173" t="s">
        <v>189</v>
      </c>
      <c r="D137" s="166" t="s">
        <v>179</v>
      </c>
      <c r="E137" s="166" t="s">
        <v>322</v>
      </c>
      <c r="F137" s="166" t="s">
        <v>532</v>
      </c>
      <c r="G137" s="159">
        <v>386000</v>
      </c>
      <c r="H137" s="159">
        <v>316000</v>
      </c>
      <c r="I137" s="159">
        <v>39675.62</v>
      </c>
      <c r="J137" s="150">
        <f t="shared" si="23"/>
        <v>12.555575949367089</v>
      </c>
    </row>
    <row r="138" spans="1:10" ht="20.25" customHeight="1">
      <c r="A138" s="174"/>
      <c r="B138" s="114" t="s">
        <v>72</v>
      </c>
      <c r="C138" s="173" t="s">
        <v>189</v>
      </c>
      <c r="D138" s="166" t="s">
        <v>179</v>
      </c>
      <c r="E138" s="166" t="s">
        <v>502</v>
      </c>
      <c r="F138" s="166"/>
      <c r="G138" s="159">
        <f>G139+G141</f>
        <v>32391229.45</v>
      </c>
      <c r="H138" s="159">
        <f>H139+H141</f>
        <v>28358350</v>
      </c>
      <c r="I138" s="159">
        <f>I139+I141</f>
        <v>28358350</v>
      </c>
      <c r="J138" s="150">
        <f t="shared" si="23"/>
        <v>100</v>
      </c>
    </row>
    <row r="139" spans="1:10" ht="45" customHeight="1">
      <c r="A139" s="173"/>
      <c r="B139" s="114" t="s">
        <v>79</v>
      </c>
      <c r="C139" s="173" t="s">
        <v>189</v>
      </c>
      <c r="D139" s="166" t="s">
        <v>179</v>
      </c>
      <c r="E139" s="166" t="s">
        <v>78</v>
      </c>
      <c r="F139" s="166"/>
      <c r="G139" s="159">
        <f>G140</f>
        <v>28358350</v>
      </c>
      <c r="H139" s="159">
        <f>H140</f>
        <v>28358350</v>
      </c>
      <c r="I139" s="159">
        <f>I140</f>
        <v>28358350</v>
      </c>
      <c r="J139" s="150">
        <f>I139/H139*100</f>
        <v>100</v>
      </c>
    </row>
    <row r="140" spans="1:10" ht="12.75">
      <c r="A140" s="173"/>
      <c r="B140" s="114" t="s">
        <v>320</v>
      </c>
      <c r="C140" s="173" t="s">
        <v>189</v>
      </c>
      <c r="D140" s="166" t="s">
        <v>179</v>
      </c>
      <c r="E140" s="166" t="s">
        <v>78</v>
      </c>
      <c r="F140" s="166" t="s">
        <v>321</v>
      </c>
      <c r="G140" s="159">
        <v>28358350</v>
      </c>
      <c r="H140" s="159">
        <v>28358350</v>
      </c>
      <c r="I140" s="159">
        <v>28358350</v>
      </c>
      <c r="J140" s="150">
        <f>I140/H140*100</f>
        <v>100</v>
      </c>
    </row>
    <row r="141" spans="1:10" ht="41.25" customHeight="1">
      <c r="A141" s="174"/>
      <c r="B141" s="114" t="s">
        <v>77</v>
      </c>
      <c r="C141" s="173" t="s">
        <v>189</v>
      </c>
      <c r="D141" s="166" t="s">
        <v>179</v>
      </c>
      <c r="E141" s="166" t="s">
        <v>172</v>
      </c>
      <c r="F141" s="166"/>
      <c r="G141" s="159">
        <f>G142</f>
        <v>4032879.45</v>
      </c>
      <c r="H141" s="159">
        <f>H142</f>
        <v>0</v>
      </c>
      <c r="I141" s="159">
        <f>I142</f>
        <v>0</v>
      </c>
      <c r="J141" s="150">
        <v>0</v>
      </c>
    </row>
    <row r="142" spans="1:10" ht="38.25">
      <c r="A142" s="174"/>
      <c r="B142" s="114" t="s">
        <v>137</v>
      </c>
      <c r="C142" s="173" t="s">
        <v>189</v>
      </c>
      <c r="D142" s="166" t="s">
        <v>179</v>
      </c>
      <c r="E142" s="166" t="s">
        <v>138</v>
      </c>
      <c r="F142" s="166"/>
      <c r="G142" s="159">
        <f>G143+G144</f>
        <v>4032879.45</v>
      </c>
      <c r="H142" s="159">
        <f>H143+H144</f>
        <v>0</v>
      </c>
      <c r="I142" s="159">
        <f>I143+I144</f>
        <v>0</v>
      </c>
      <c r="J142" s="150">
        <v>0</v>
      </c>
    </row>
    <row r="143" spans="1:10" ht="18.75" customHeight="1">
      <c r="A143" s="174"/>
      <c r="B143" s="114" t="s">
        <v>320</v>
      </c>
      <c r="C143" s="173" t="s">
        <v>189</v>
      </c>
      <c r="D143" s="166" t="s">
        <v>179</v>
      </c>
      <c r="E143" s="166" t="s">
        <v>138</v>
      </c>
      <c r="F143" s="166" t="s">
        <v>321</v>
      </c>
      <c r="G143" s="159">
        <v>4032879.45</v>
      </c>
      <c r="H143" s="159">
        <v>0</v>
      </c>
      <c r="I143" s="159">
        <v>0</v>
      </c>
      <c r="J143" s="150">
        <v>0</v>
      </c>
    </row>
    <row r="144" spans="1:11" s="182" customFormat="1" ht="18.75" customHeight="1" hidden="1">
      <c r="A144" s="177" t="s">
        <v>106</v>
      </c>
      <c r="B144" s="178" t="s">
        <v>531</v>
      </c>
      <c r="C144" s="179" t="s">
        <v>189</v>
      </c>
      <c r="D144" s="179" t="s">
        <v>179</v>
      </c>
      <c r="E144" s="179" t="s">
        <v>138</v>
      </c>
      <c r="F144" s="179" t="s">
        <v>532</v>
      </c>
      <c r="G144" s="159"/>
      <c r="H144" s="159"/>
      <c r="I144" s="159"/>
      <c r="J144" s="180" t="e">
        <f>I144/H144*100</f>
        <v>#DIV/0!</v>
      </c>
      <c r="K144" s="181"/>
    </row>
    <row r="145" spans="1:10" ht="18.75" customHeight="1">
      <c r="A145" s="183"/>
      <c r="B145" s="66" t="s">
        <v>323</v>
      </c>
      <c r="C145" s="158" t="s">
        <v>189</v>
      </c>
      <c r="D145" s="158" t="s">
        <v>179</v>
      </c>
      <c r="E145" s="158" t="s">
        <v>351</v>
      </c>
      <c r="F145" s="170"/>
      <c r="G145" s="159">
        <f aca="true" t="shared" si="28" ref="G145:I146">G146</f>
        <v>13604213</v>
      </c>
      <c r="H145" s="159">
        <f t="shared" si="28"/>
        <v>13604213</v>
      </c>
      <c r="I145" s="159">
        <f t="shared" si="28"/>
        <v>12326104.77</v>
      </c>
      <c r="J145" s="150">
        <f t="shared" si="23"/>
        <v>90.60505572795721</v>
      </c>
    </row>
    <row r="146" spans="1:10" ht="22.5" customHeight="1">
      <c r="A146" s="174"/>
      <c r="B146" s="114" t="s">
        <v>90</v>
      </c>
      <c r="C146" s="158" t="s">
        <v>189</v>
      </c>
      <c r="D146" s="158" t="s">
        <v>179</v>
      </c>
      <c r="E146" s="158" t="s">
        <v>89</v>
      </c>
      <c r="F146" s="166"/>
      <c r="G146" s="159">
        <f t="shared" si="28"/>
        <v>13604213</v>
      </c>
      <c r="H146" s="159">
        <f t="shared" si="28"/>
        <v>13604213</v>
      </c>
      <c r="I146" s="159">
        <f t="shared" si="28"/>
        <v>12326104.77</v>
      </c>
      <c r="J146" s="150">
        <f t="shared" si="23"/>
        <v>90.60505572795721</v>
      </c>
    </row>
    <row r="147" spans="1:10" ht="18.75" customHeight="1">
      <c r="A147" s="174"/>
      <c r="B147" s="114" t="s">
        <v>531</v>
      </c>
      <c r="C147" s="158" t="s">
        <v>189</v>
      </c>
      <c r="D147" s="158" t="s">
        <v>179</v>
      </c>
      <c r="E147" s="158" t="s">
        <v>89</v>
      </c>
      <c r="F147" s="166" t="s">
        <v>532</v>
      </c>
      <c r="G147" s="159">
        <v>13604213</v>
      </c>
      <c r="H147" s="159">
        <v>13604213</v>
      </c>
      <c r="I147" s="159">
        <v>12326104.77</v>
      </c>
      <c r="J147" s="150">
        <f aca="true" t="shared" si="29" ref="J147:J161">I147/H147*100</f>
        <v>90.60505572795721</v>
      </c>
    </row>
    <row r="148" spans="1:11" s="172" customFormat="1" ht="18" customHeight="1">
      <c r="A148" s="168"/>
      <c r="B148" s="112" t="s">
        <v>503</v>
      </c>
      <c r="C148" s="169" t="s">
        <v>189</v>
      </c>
      <c r="D148" s="170" t="s">
        <v>181</v>
      </c>
      <c r="E148" s="170"/>
      <c r="F148" s="170"/>
      <c r="G148" s="155">
        <f>G149+G151+G155</f>
        <v>51455016.07</v>
      </c>
      <c r="H148" s="155">
        <f>H149+H151+H155</f>
        <v>21288703.3</v>
      </c>
      <c r="I148" s="155">
        <f>I149+I151+I155</f>
        <v>16481785.56</v>
      </c>
      <c r="J148" s="150">
        <f t="shared" si="29"/>
        <v>77.42033569512897</v>
      </c>
      <c r="K148" s="171"/>
    </row>
    <row r="149" spans="1:11" s="185" customFormat="1" ht="23.25" customHeight="1">
      <c r="A149" s="175"/>
      <c r="B149" s="116" t="s">
        <v>504</v>
      </c>
      <c r="C149" s="166" t="s">
        <v>189</v>
      </c>
      <c r="D149" s="166" t="s">
        <v>181</v>
      </c>
      <c r="E149" s="166" t="s">
        <v>324</v>
      </c>
      <c r="F149" s="166"/>
      <c r="G149" s="159">
        <f>G150</f>
        <v>1176000</v>
      </c>
      <c r="H149" s="159">
        <f>H150</f>
        <v>1016000</v>
      </c>
      <c r="I149" s="159">
        <f>I150</f>
        <v>18082.26</v>
      </c>
      <c r="J149" s="150">
        <v>0</v>
      </c>
      <c r="K149" s="184"/>
    </row>
    <row r="150" spans="1:11" s="185" customFormat="1" ht="21" customHeight="1">
      <c r="A150" s="175"/>
      <c r="B150" s="116" t="s">
        <v>531</v>
      </c>
      <c r="C150" s="166" t="s">
        <v>189</v>
      </c>
      <c r="D150" s="166" t="s">
        <v>181</v>
      </c>
      <c r="E150" s="166" t="s">
        <v>324</v>
      </c>
      <c r="F150" s="166" t="s">
        <v>532</v>
      </c>
      <c r="G150" s="159">
        <v>1176000</v>
      </c>
      <c r="H150" s="159">
        <v>1016000</v>
      </c>
      <c r="I150" s="159">
        <v>18082.26</v>
      </c>
      <c r="J150" s="150">
        <v>0</v>
      </c>
      <c r="K150" s="184"/>
    </row>
    <row r="151" spans="1:11" s="187" customFormat="1" ht="24" customHeight="1">
      <c r="A151" s="183"/>
      <c r="B151" s="116" t="s">
        <v>501</v>
      </c>
      <c r="C151" s="166" t="s">
        <v>505</v>
      </c>
      <c r="D151" s="166" t="s">
        <v>181</v>
      </c>
      <c r="E151" s="166" t="s">
        <v>502</v>
      </c>
      <c r="F151" s="166"/>
      <c r="G151" s="159">
        <f>G152</f>
        <v>31279016.07</v>
      </c>
      <c r="H151" s="159">
        <f>H152</f>
        <v>16789703.3</v>
      </c>
      <c r="I151" s="159">
        <f>I152</f>
        <v>15980703.3</v>
      </c>
      <c r="J151" s="150">
        <f t="shared" si="29"/>
        <v>95.1815705998807</v>
      </c>
      <c r="K151" s="186"/>
    </row>
    <row r="152" spans="1:10" ht="36" customHeight="1">
      <c r="A152" s="174"/>
      <c r="B152" s="114" t="s">
        <v>77</v>
      </c>
      <c r="C152" s="173" t="s">
        <v>189</v>
      </c>
      <c r="D152" s="166" t="s">
        <v>181</v>
      </c>
      <c r="E152" s="166" t="s">
        <v>172</v>
      </c>
      <c r="F152" s="166"/>
      <c r="G152" s="159">
        <f aca="true" t="shared" si="30" ref="G152:I153">G153</f>
        <v>31279016.07</v>
      </c>
      <c r="H152" s="159">
        <f t="shared" si="30"/>
        <v>16789703.3</v>
      </c>
      <c r="I152" s="159">
        <f t="shared" si="30"/>
        <v>15980703.3</v>
      </c>
      <c r="J152" s="150">
        <f t="shared" si="29"/>
        <v>95.1815705998807</v>
      </c>
    </row>
    <row r="153" spans="1:10" ht="12.75">
      <c r="A153" s="174"/>
      <c r="B153" s="114" t="s">
        <v>508</v>
      </c>
      <c r="C153" s="173" t="s">
        <v>189</v>
      </c>
      <c r="D153" s="166" t="s">
        <v>181</v>
      </c>
      <c r="E153" s="166" t="s">
        <v>509</v>
      </c>
      <c r="F153" s="166"/>
      <c r="G153" s="159">
        <f t="shared" si="30"/>
        <v>31279016.07</v>
      </c>
      <c r="H153" s="159">
        <f t="shared" si="30"/>
        <v>16789703.3</v>
      </c>
      <c r="I153" s="159">
        <f t="shared" si="30"/>
        <v>15980703.3</v>
      </c>
      <c r="J153" s="150">
        <f t="shared" si="29"/>
        <v>95.1815705998807</v>
      </c>
    </row>
    <row r="154" spans="1:10" ht="18.75" customHeight="1">
      <c r="A154" s="174"/>
      <c r="B154" s="114" t="s">
        <v>320</v>
      </c>
      <c r="C154" s="173" t="s">
        <v>189</v>
      </c>
      <c r="D154" s="166" t="s">
        <v>181</v>
      </c>
      <c r="E154" s="166" t="s">
        <v>509</v>
      </c>
      <c r="F154" s="166" t="s">
        <v>321</v>
      </c>
      <c r="G154" s="159">
        <v>31279016.07</v>
      </c>
      <c r="H154" s="159">
        <v>16789703.3</v>
      </c>
      <c r="I154" s="159">
        <v>15980703.3</v>
      </c>
      <c r="J154" s="150">
        <f t="shared" si="29"/>
        <v>95.1815705998807</v>
      </c>
    </row>
    <row r="155" spans="1:10" ht="18.75" customHeight="1">
      <c r="A155" s="183"/>
      <c r="B155" s="66" t="s">
        <v>323</v>
      </c>
      <c r="C155" s="158" t="s">
        <v>189</v>
      </c>
      <c r="D155" s="158" t="s">
        <v>181</v>
      </c>
      <c r="E155" s="158" t="s">
        <v>351</v>
      </c>
      <c r="F155" s="166"/>
      <c r="G155" s="159">
        <f aca="true" t="shared" si="31" ref="G155:I156">G156</f>
        <v>19000000</v>
      </c>
      <c r="H155" s="159">
        <f t="shared" si="31"/>
        <v>3483000</v>
      </c>
      <c r="I155" s="159">
        <f t="shared" si="31"/>
        <v>483000</v>
      </c>
      <c r="J155" s="150">
        <f t="shared" si="29"/>
        <v>13.867355727820843</v>
      </c>
    </row>
    <row r="156" spans="1:10" ht="31.5" customHeight="1">
      <c r="A156" s="174"/>
      <c r="B156" s="114" t="s">
        <v>80</v>
      </c>
      <c r="C156" s="173" t="s">
        <v>189</v>
      </c>
      <c r="D156" s="166" t="s">
        <v>181</v>
      </c>
      <c r="E156" s="166" t="s">
        <v>332</v>
      </c>
      <c r="F156" s="166"/>
      <c r="G156" s="159">
        <f t="shared" si="31"/>
        <v>19000000</v>
      </c>
      <c r="H156" s="159">
        <f t="shared" si="31"/>
        <v>3483000</v>
      </c>
      <c r="I156" s="159">
        <f t="shared" si="31"/>
        <v>483000</v>
      </c>
      <c r="J156" s="150">
        <f t="shared" si="29"/>
        <v>13.867355727820843</v>
      </c>
    </row>
    <row r="157" spans="1:10" ht="18.75" customHeight="1">
      <c r="A157" s="174"/>
      <c r="B157" s="114" t="s">
        <v>320</v>
      </c>
      <c r="C157" s="173" t="s">
        <v>189</v>
      </c>
      <c r="D157" s="166" t="s">
        <v>181</v>
      </c>
      <c r="E157" s="166" t="s">
        <v>332</v>
      </c>
      <c r="F157" s="166" t="s">
        <v>321</v>
      </c>
      <c r="G157" s="159">
        <v>19000000</v>
      </c>
      <c r="H157" s="159">
        <v>3483000</v>
      </c>
      <c r="I157" s="159">
        <v>483000</v>
      </c>
      <c r="J157" s="150">
        <f t="shared" si="29"/>
        <v>13.867355727820843</v>
      </c>
    </row>
    <row r="158" spans="1:10" ht="18.75" customHeight="1">
      <c r="A158" s="174"/>
      <c r="B158" s="112" t="s">
        <v>168</v>
      </c>
      <c r="C158" s="169" t="s">
        <v>189</v>
      </c>
      <c r="D158" s="170" t="s">
        <v>430</v>
      </c>
      <c r="E158" s="170"/>
      <c r="F158" s="170"/>
      <c r="G158" s="155">
        <f>G162+G160+G173</f>
        <v>66524497.18</v>
      </c>
      <c r="H158" s="155">
        <f>H162+H160+H173</f>
        <v>50954340.42</v>
      </c>
      <c r="I158" s="155">
        <f>I162+I160+I173</f>
        <v>44130471.269999996</v>
      </c>
      <c r="J158" s="150">
        <f t="shared" si="29"/>
        <v>86.60787463098711</v>
      </c>
    </row>
    <row r="159" spans="1:10" ht="33" customHeight="1">
      <c r="A159" s="174"/>
      <c r="B159" s="114" t="s">
        <v>317</v>
      </c>
      <c r="C159" s="173" t="s">
        <v>505</v>
      </c>
      <c r="D159" s="166" t="s">
        <v>430</v>
      </c>
      <c r="E159" s="166" t="s">
        <v>496</v>
      </c>
      <c r="F159" s="170"/>
      <c r="G159" s="159">
        <f aca="true" t="shared" si="32" ref="G159:I160">G160</f>
        <v>26857000</v>
      </c>
      <c r="H159" s="159">
        <f t="shared" si="32"/>
        <v>26359873</v>
      </c>
      <c r="I159" s="159">
        <f t="shared" si="32"/>
        <v>26359873</v>
      </c>
      <c r="J159" s="150">
        <f t="shared" si="29"/>
        <v>100</v>
      </c>
    </row>
    <row r="160" spans="1:10" ht="28.5" customHeight="1">
      <c r="A160" s="174"/>
      <c r="B160" s="114" t="s">
        <v>318</v>
      </c>
      <c r="C160" s="173" t="s">
        <v>505</v>
      </c>
      <c r="D160" s="166" t="s">
        <v>430</v>
      </c>
      <c r="E160" s="166" t="s">
        <v>319</v>
      </c>
      <c r="F160" s="166"/>
      <c r="G160" s="159">
        <f t="shared" si="32"/>
        <v>26857000</v>
      </c>
      <c r="H160" s="159">
        <f t="shared" si="32"/>
        <v>26359873</v>
      </c>
      <c r="I160" s="159">
        <f t="shared" si="32"/>
        <v>26359873</v>
      </c>
      <c r="J160" s="150">
        <f t="shared" si="29"/>
        <v>100</v>
      </c>
    </row>
    <row r="161" spans="1:10" ht="21.75" customHeight="1">
      <c r="A161" s="174"/>
      <c r="B161" s="114" t="s">
        <v>320</v>
      </c>
      <c r="C161" s="173" t="s">
        <v>189</v>
      </c>
      <c r="D161" s="166" t="s">
        <v>430</v>
      </c>
      <c r="E161" s="166" t="s">
        <v>319</v>
      </c>
      <c r="F161" s="166" t="s">
        <v>321</v>
      </c>
      <c r="G161" s="159">
        <v>26857000</v>
      </c>
      <c r="H161" s="159">
        <v>26359873</v>
      </c>
      <c r="I161" s="159">
        <v>26359873</v>
      </c>
      <c r="J161" s="150">
        <f t="shared" si="29"/>
        <v>100</v>
      </c>
    </row>
    <row r="162" spans="1:10" ht="19.5" customHeight="1">
      <c r="A162" s="174"/>
      <c r="B162" s="114" t="s">
        <v>168</v>
      </c>
      <c r="C162" s="173" t="s">
        <v>189</v>
      </c>
      <c r="D162" s="166" t="s">
        <v>430</v>
      </c>
      <c r="E162" s="166" t="s">
        <v>167</v>
      </c>
      <c r="F162" s="166"/>
      <c r="G162" s="159">
        <f>G163+G165+G167+G169+G171</f>
        <v>16275000</v>
      </c>
      <c r="H162" s="159">
        <f>H163+H165+H167+H169+H171</f>
        <v>14529467.42</v>
      </c>
      <c r="I162" s="159">
        <f>I163+I165+I167+I169+I171</f>
        <v>8094189.58</v>
      </c>
      <c r="J162" s="150">
        <f aca="true" t="shared" si="33" ref="J162:J203">I162/H162*100</f>
        <v>55.708783715349696</v>
      </c>
    </row>
    <row r="163" spans="1:10" ht="21" customHeight="1">
      <c r="A163" s="174"/>
      <c r="B163" s="114" t="s">
        <v>169</v>
      </c>
      <c r="C163" s="173" t="s">
        <v>505</v>
      </c>
      <c r="D163" s="166" t="s">
        <v>430</v>
      </c>
      <c r="E163" s="166" t="s">
        <v>333</v>
      </c>
      <c r="F163" s="166"/>
      <c r="G163" s="159">
        <f>G164</f>
        <v>4319000</v>
      </c>
      <c r="H163" s="159">
        <f>H164</f>
        <v>3621000</v>
      </c>
      <c r="I163" s="159">
        <f>I164</f>
        <v>2690629.9</v>
      </c>
      <c r="J163" s="150">
        <f t="shared" si="33"/>
        <v>74.30626622479977</v>
      </c>
    </row>
    <row r="164" spans="1:10" ht="20.25" customHeight="1">
      <c r="A164" s="174"/>
      <c r="B164" s="114" t="s">
        <v>531</v>
      </c>
      <c r="C164" s="173" t="s">
        <v>189</v>
      </c>
      <c r="D164" s="166" t="s">
        <v>430</v>
      </c>
      <c r="E164" s="166" t="s">
        <v>333</v>
      </c>
      <c r="F164" s="166" t="s">
        <v>532</v>
      </c>
      <c r="G164" s="159">
        <v>4319000</v>
      </c>
      <c r="H164" s="159">
        <v>3621000</v>
      </c>
      <c r="I164" s="159">
        <v>2690629.9</v>
      </c>
      <c r="J164" s="150">
        <f t="shared" si="33"/>
        <v>74.30626622479977</v>
      </c>
    </row>
    <row r="165" spans="1:11" s="187" customFormat="1" ht="25.5">
      <c r="A165" s="183"/>
      <c r="B165" s="116" t="s">
        <v>334</v>
      </c>
      <c r="C165" s="166" t="s">
        <v>189</v>
      </c>
      <c r="D165" s="166" t="s">
        <v>430</v>
      </c>
      <c r="E165" s="166" t="s">
        <v>335</v>
      </c>
      <c r="F165" s="166"/>
      <c r="G165" s="159">
        <f>G166</f>
        <v>321000</v>
      </c>
      <c r="H165" s="159">
        <f>H166</f>
        <v>321000</v>
      </c>
      <c r="I165" s="159">
        <f>I166</f>
        <v>0</v>
      </c>
      <c r="J165" s="150">
        <f t="shared" si="33"/>
        <v>0</v>
      </c>
      <c r="K165" s="186"/>
    </row>
    <row r="166" spans="1:11" s="187" customFormat="1" ht="21" customHeight="1">
      <c r="A166" s="183"/>
      <c r="B166" s="116" t="s">
        <v>531</v>
      </c>
      <c r="C166" s="166" t="s">
        <v>189</v>
      </c>
      <c r="D166" s="166" t="s">
        <v>430</v>
      </c>
      <c r="E166" s="166" t="s">
        <v>335</v>
      </c>
      <c r="F166" s="166" t="s">
        <v>532</v>
      </c>
      <c r="G166" s="159">
        <v>321000</v>
      </c>
      <c r="H166" s="159">
        <v>321000</v>
      </c>
      <c r="I166" s="159">
        <v>0</v>
      </c>
      <c r="J166" s="150">
        <f t="shared" si="33"/>
        <v>0</v>
      </c>
      <c r="K166" s="186"/>
    </row>
    <row r="167" spans="1:10" ht="20.25" customHeight="1">
      <c r="A167" s="174"/>
      <c r="B167" s="114" t="s">
        <v>170</v>
      </c>
      <c r="C167" s="173" t="s">
        <v>189</v>
      </c>
      <c r="D167" s="166" t="s">
        <v>430</v>
      </c>
      <c r="E167" s="166" t="s">
        <v>336</v>
      </c>
      <c r="F167" s="166"/>
      <c r="G167" s="159">
        <f>G168</f>
        <v>5000000</v>
      </c>
      <c r="H167" s="159">
        <f>H168</f>
        <v>5000000</v>
      </c>
      <c r="I167" s="159">
        <f>I168</f>
        <v>2744536</v>
      </c>
      <c r="J167" s="150">
        <f t="shared" si="33"/>
        <v>54.89072</v>
      </c>
    </row>
    <row r="168" spans="1:10" ht="18.75" customHeight="1">
      <c r="A168" s="174"/>
      <c r="B168" s="114" t="s">
        <v>531</v>
      </c>
      <c r="C168" s="173" t="s">
        <v>189</v>
      </c>
      <c r="D168" s="166" t="s">
        <v>430</v>
      </c>
      <c r="E168" s="166" t="s">
        <v>336</v>
      </c>
      <c r="F168" s="166" t="s">
        <v>532</v>
      </c>
      <c r="G168" s="159">
        <v>5000000</v>
      </c>
      <c r="H168" s="159">
        <v>5000000</v>
      </c>
      <c r="I168" s="159">
        <v>2744536</v>
      </c>
      <c r="J168" s="150">
        <f t="shared" si="33"/>
        <v>54.89072</v>
      </c>
    </row>
    <row r="169" spans="1:10" ht="21" customHeight="1">
      <c r="A169" s="174"/>
      <c r="B169" s="114" t="s">
        <v>171</v>
      </c>
      <c r="C169" s="173" t="s">
        <v>189</v>
      </c>
      <c r="D169" s="166" t="s">
        <v>430</v>
      </c>
      <c r="E169" s="166" t="s">
        <v>337</v>
      </c>
      <c r="F169" s="166"/>
      <c r="G169" s="159">
        <f>G170</f>
        <v>400000</v>
      </c>
      <c r="H169" s="159">
        <f>H170</f>
        <v>301000</v>
      </c>
      <c r="I169" s="159">
        <f>I170</f>
        <v>231000</v>
      </c>
      <c r="J169" s="150">
        <f t="shared" si="33"/>
        <v>76.74418604651163</v>
      </c>
    </row>
    <row r="170" spans="1:10" ht="24.75" customHeight="1">
      <c r="A170" s="174"/>
      <c r="B170" s="114" t="s">
        <v>531</v>
      </c>
      <c r="C170" s="173" t="s">
        <v>189</v>
      </c>
      <c r="D170" s="166" t="s">
        <v>430</v>
      </c>
      <c r="E170" s="166" t="s">
        <v>337</v>
      </c>
      <c r="F170" s="166" t="s">
        <v>532</v>
      </c>
      <c r="G170" s="159">
        <v>400000</v>
      </c>
      <c r="H170" s="159">
        <v>301000</v>
      </c>
      <c r="I170" s="159">
        <v>231000</v>
      </c>
      <c r="J170" s="150">
        <f t="shared" si="33"/>
        <v>76.74418604651163</v>
      </c>
    </row>
    <row r="171" spans="1:10" ht="18" customHeight="1">
      <c r="A171" s="174"/>
      <c r="B171" s="114" t="s">
        <v>338</v>
      </c>
      <c r="C171" s="173" t="s">
        <v>189</v>
      </c>
      <c r="D171" s="166" t="s">
        <v>430</v>
      </c>
      <c r="E171" s="166" t="s">
        <v>339</v>
      </c>
      <c r="F171" s="166"/>
      <c r="G171" s="159">
        <f>G172</f>
        <v>6235000</v>
      </c>
      <c r="H171" s="159">
        <v>5286467.42</v>
      </c>
      <c r="I171" s="159">
        <v>2428023.68</v>
      </c>
      <c r="J171" s="150">
        <f t="shared" si="33"/>
        <v>45.92903894222808</v>
      </c>
    </row>
    <row r="172" spans="1:10" ht="21" customHeight="1">
      <c r="A172" s="174"/>
      <c r="B172" s="114" t="s">
        <v>531</v>
      </c>
      <c r="C172" s="173" t="s">
        <v>189</v>
      </c>
      <c r="D172" s="166" t="s">
        <v>430</v>
      </c>
      <c r="E172" s="166" t="s">
        <v>339</v>
      </c>
      <c r="F172" s="166" t="s">
        <v>532</v>
      </c>
      <c r="G172" s="159">
        <v>6235000</v>
      </c>
      <c r="H172" s="159">
        <v>1520351.25</v>
      </c>
      <c r="I172" s="159">
        <v>1520292.64</v>
      </c>
      <c r="J172" s="150">
        <f t="shared" si="33"/>
        <v>99.99614496978904</v>
      </c>
    </row>
    <row r="173" spans="1:10" ht="18.75" customHeight="1">
      <c r="A173" s="183"/>
      <c r="B173" s="66" t="s">
        <v>323</v>
      </c>
      <c r="C173" s="173" t="s">
        <v>189</v>
      </c>
      <c r="D173" s="166" t="s">
        <v>430</v>
      </c>
      <c r="E173" s="158" t="s">
        <v>351</v>
      </c>
      <c r="F173" s="166"/>
      <c r="G173" s="159">
        <f aca="true" t="shared" si="34" ref="G173:I174">G174</f>
        <v>23392497.18</v>
      </c>
      <c r="H173" s="159">
        <f t="shared" si="34"/>
        <v>10065000</v>
      </c>
      <c r="I173" s="159">
        <f t="shared" si="34"/>
        <v>9676408.69</v>
      </c>
      <c r="J173" s="150">
        <f t="shared" si="33"/>
        <v>96.13918221559861</v>
      </c>
    </row>
    <row r="174" spans="1:10" ht="31.5" customHeight="1">
      <c r="A174" s="174"/>
      <c r="B174" s="114" t="s">
        <v>82</v>
      </c>
      <c r="C174" s="173" t="s">
        <v>189</v>
      </c>
      <c r="D174" s="166" t="s">
        <v>430</v>
      </c>
      <c r="E174" s="166" t="s">
        <v>81</v>
      </c>
      <c r="F174" s="166"/>
      <c r="G174" s="159">
        <f t="shared" si="34"/>
        <v>23392497.18</v>
      </c>
      <c r="H174" s="159">
        <f t="shared" si="34"/>
        <v>10065000</v>
      </c>
      <c r="I174" s="159">
        <f t="shared" si="34"/>
        <v>9676408.69</v>
      </c>
      <c r="J174" s="150">
        <f t="shared" si="33"/>
        <v>96.13918221559861</v>
      </c>
    </row>
    <row r="175" spans="1:10" ht="21" customHeight="1">
      <c r="A175" s="174"/>
      <c r="B175" s="114" t="s">
        <v>531</v>
      </c>
      <c r="C175" s="173" t="s">
        <v>189</v>
      </c>
      <c r="D175" s="166" t="s">
        <v>430</v>
      </c>
      <c r="E175" s="166" t="s">
        <v>81</v>
      </c>
      <c r="F175" s="166" t="s">
        <v>532</v>
      </c>
      <c r="G175" s="159">
        <v>23392497.18</v>
      </c>
      <c r="H175" s="159">
        <v>10065000</v>
      </c>
      <c r="I175" s="159">
        <v>9676408.69</v>
      </c>
      <c r="J175" s="150">
        <f>I175/H175*100</f>
        <v>96.13918221559861</v>
      </c>
    </row>
    <row r="176" spans="1:10" ht="20.25" customHeight="1">
      <c r="A176" s="174"/>
      <c r="B176" s="112" t="s">
        <v>510</v>
      </c>
      <c r="C176" s="169" t="s">
        <v>189</v>
      </c>
      <c r="D176" s="170" t="s">
        <v>189</v>
      </c>
      <c r="E176" s="166"/>
      <c r="F176" s="166"/>
      <c r="G176" s="155">
        <f>G177+G180</f>
        <v>35743812</v>
      </c>
      <c r="H176" s="155">
        <f>H177+H180</f>
        <v>30997112</v>
      </c>
      <c r="I176" s="155">
        <f>I177+I180</f>
        <v>20885230.790000003</v>
      </c>
      <c r="J176" s="150">
        <f t="shared" si="33"/>
        <v>67.37798924622398</v>
      </c>
    </row>
    <row r="177" spans="1:10" ht="45" customHeight="1">
      <c r="A177" s="174"/>
      <c r="B177" s="114" t="s">
        <v>559</v>
      </c>
      <c r="C177" s="173" t="s">
        <v>189</v>
      </c>
      <c r="D177" s="166" t="s">
        <v>189</v>
      </c>
      <c r="E177" s="166" t="s">
        <v>529</v>
      </c>
      <c r="F177" s="166"/>
      <c r="G177" s="159">
        <f aca="true" t="shared" si="35" ref="G177:I178">G178</f>
        <v>4245912</v>
      </c>
      <c r="H177" s="159">
        <f t="shared" si="35"/>
        <v>3947412</v>
      </c>
      <c r="I177" s="159">
        <f t="shared" si="35"/>
        <v>3945629.12</v>
      </c>
      <c r="J177" s="150">
        <f t="shared" si="33"/>
        <v>99.95483420529703</v>
      </c>
    </row>
    <row r="178" spans="1:10" ht="19.5" customHeight="1">
      <c r="A178" s="174"/>
      <c r="B178" s="114" t="s">
        <v>187</v>
      </c>
      <c r="C178" s="173" t="s">
        <v>189</v>
      </c>
      <c r="D178" s="166" t="s">
        <v>189</v>
      </c>
      <c r="E178" s="166" t="s">
        <v>535</v>
      </c>
      <c r="F178" s="166"/>
      <c r="G178" s="159">
        <f t="shared" si="35"/>
        <v>4245912</v>
      </c>
      <c r="H178" s="159">
        <f t="shared" si="35"/>
        <v>3947412</v>
      </c>
      <c r="I178" s="159">
        <f t="shared" si="35"/>
        <v>3945629.12</v>
      </c>
      <c r="J178" s="150">
        <f t="shared" si="33"/>
        <v>99.95483420529703</v>
      </c>
    </row>
    <row r="179" spans="1:10" ht="21" customHeight="1">
      <c r="A179" s="174"/>
      <c r="B179" s="114" t="s">
        <v>531</v>
      </c>
      <c r="C179" s="173" t="s">
        <v>189</v>
      </c>
      <c r="D179" s="166" t="s">
        <v>189</v>
      </c>
      <c r="E179" s="166" t="s">
        <v>535</v>
      </c>
      <c r="F179" s="166" t="s">
        <v>532</v>
      </c>
      <c r="G179" s="159">
        <v>4245912</v>
      </c>
      <c r="H179" s="159">
        <v>3947412</v>
      </c>
      <c r="I179" s="159">
        <v>3945629.12</v>
      </c>
      <c r="J179" s="150">
        <f t="shared" si="33"/>
        <v>99.95483420529703</v>
      </c>
    </row>
    <row r="180" spans="1:11" s="187" customFormat="1" ht="24" customHeight="1">
      <c r="A180" s="183"/>
      <c r="B180" s="116" t="s">
        <v>501</v>
      </c>
      <c r="C180" s="166" t="s">
        <v>505</v>
      </c>
      <c r="D180" s="166" t="s">
        <v>189</v>
      </c>
      <c r="E180" s="166" t="s">
        <v>502</v>
      </c>
      <c r="F180" s="166"/>
      <c r="G180" s="159">
        <f>G181</f>
        <v>31497900</v>
      </c>
      <c r="H180" s="159">
        <f>H181</f>
        <v>27049700</v>
      </c>
      <c r="I180" s="159">
        <f>I181</f>
        <v>16939601.67</v>
      </c>
      <c r="J180" s="150">
        <f t="shared" si="33"/>
        <v>62.62399091302308</v>
      </c>
      <c r="K180" s="186"/>
    </row>
    <row r="181" spans="1:10" ht="36" customHeight="1">
      <c r="A181" s="174"/>
      <c r="B181" s="114" t="s">
        <v>77</v>
      </c>
      <c r="C181" s="173" t="s">
        <v>189</v>
      </c>
      <c r="D181" s="166" t="s">
        <v>189</v>
      </c>
      <c r="E181" s="166" t="s">
        <v>172</v>
      </c>
      <c r="F181" s="166"/>
      <c r="G181" s="159">
        <f>G182+G184</f>
        <v>31497900</v>
      </c>
      <c r="H181" s="159">
        <f>H182+H184</f>
        <v>27049700</v>
      </c>
      <c r="I181" s="159">
        <f>I182+I184</f>
        <v>16939601.67</v>
      </c>
      <c r="J181" s="150">
        <f t="shared" si="33"/>
        <v>62.62399091302308</v>
      </c>
    </row>
    <row r="182" spans="1:11" s="187" customFormat="1" ht="30.75" customHeight="1">
      <c r="A182" s="183"/>
      <c r="B182" s="116" t="s">
        <v>266</v>
      </c>
      <c r="C182" s="166" t="s">
        <v>189</v>
      </c>
      <c r="D182" s="166" t="s">
        <v>189</v>
      </c>
      <c r="E182" s="166" t="s">
        <v>267</v>
      </c>
      <c r="F182" s="166"/>
      <c r="G182" s="159">
        <f>G183</f>
        <v>9571400</v>
      </c>
      <c r="H182" s="159">
        <f>H183</f>
        <v>6503600</v>
      </c>
      <c r="I182" s="159">
        <f>I183</f>
        <v>5688000</v>
      </c>
      <c r="J182" s="150">
        <f>I182/H182*100</f>
        <v>87.45925333661356</v>
      </c>
      <c r="K182" s="186"/>
    </row>
    <row r="183" spans="1:11" s="187" customFormat="1" ht="18" customHeight="1">
      <c r="A183" s="183"/>
      <c r="B183" s="116" t="s">
        <v>531</v>
      </c>
      <c r="C183" s="166" t="s">
        <v>189</v>
      </c>
      <c r="D183" s="166" t="s">
        <v>189</v>
      </c>
      <c r="E183" s="166" t="s">
        <v>267</v>
      </c>
      <c r="F183" s="166" t="s">
        <v>532</v>
      </c>
      <c r="G183" s="159">
        <v>9571400</v>
      </c>
      <c r="H183" s="159">
        <v>6503600</v>
      </c>
      <c r="I183" s="159">
        <v>5688000</v>
      </c>
      <c r="J183" s="150">
        <f>I183/H183*100</f>
        <v>87.45925333661356</v>
      </c>
      <c r="K183" s="186"/>
    </row>
    <row r="184" spans="1:10" ht="45" customHeight="1">
      <c r="A184" s="174"/>
      <c r="B184" s="114" t="s">
        <v>606</v>
      </c>
      <c r="C184" s="173" t="s">
        <v>189</v>
      </c>
      <c r="D184" s="166" t="s">
        <v>189</v>
      </c>
      <c r="E184" s="166" t="s">
        <v>138</v>
      </c>
      <c r="F184" s="166"/>
      <c r="G184" s="159">
        <f>G185</f>
        <v>21926500</v>
      </c>
      <c r="H184" s="159">
        <f>H185</f>
        <v>20546100</v>
      </c>
      <c r="I184" s="159">
        <f>I185</f>
        <v>11251601.67</v>
      </c>
      <c r="J184" s="150">
        <f>I184/H184*100</f>
        <v>54.7627124855812</v>
      </c>
    </row>
    <row r="185" spans="1:11" s="189" customFormat="1" ht="18.75" customHeight="1">
      <c r="A185" s="188" t="s">
        <v>106</v>
      </c>
      <c r="B185" s="116" t="s">
        <v>531</v>
      </c>
      <c r="C185" s="166" t="s">
        <v>189</v>
      </c>
      <c r="D185" s="166" t="s">
        <v>189</v>
      </c>
      <c r="E185" s="166" t="s">
        <v>138</v>
      </c>
      <c r="F185" s="166" t="s">
        <v>532</v>
      </c>
      <c r="G185" s="159">
        <v>21926500</v>
      </c>
      <c r="H185" s="159">
        <v>20546100</v>
      </c>
      <c r="I185" s="159">
        <v>11251601.67</v>
      </c>
      <c r="J185" s="150">
        <f>I185/H185*100</f>
        <v>54.7627124855812</v>
      </c>
      <c r="K185" s="186"/>
    </row>
    <row r="186" spans="1:11" s="152" customFormat="1" ht="20.25" customHeight="1">
      <c r="A186" s="146" t="s">
        <v>487</v>
      </c>
      <c r="B186" s="147" t="s">
        <v>389</v>
      </c>
      <c r="C186" s="148" t="s">
        <v>390</v>
      </c>
      <c r="D186" s="148"/>
      <c r="E186" s="148"/>
      <c r="F186" s="148"/>
      <c r="G186" s="167">
        <f>G187+G201+G217+G230</f>
        <v>539792997.11</v>
      </c>
      <c r="H186" s="167">
        <f>H187+H201+H217+H230</f>
        <v>426319884.73999995</v>
      </c>
      <c r="I186" s="167">
        <f>I187+I201+I217+I230</f>
        <v>407822649.27000004</v>
      </c>
      <c r="J186" s="150">
        <f t="shared" si="33"/>
        <v>95.6611839766093</v>
      </c>
      <c r="K186" s="151"/>
    </row>
    <row r="187" spans="1:11" s="172" customFormat="1" ht="18" customHeight="1">
      <c r="A187" s="168"/>
      <c r="B187" s="112" t="s">
        <v>391</v>
      </c>
      <c r="C187" s="169" t="s">
        <v>390</v>
      </c>
      <c r="D187" s="170" t="s">
        <v>179</v>
      </c>
      <c r="E187" s="170"/>
      <c r="F187" s="170"/>
      <c r="G187" s="155">
        <f>G188+G192+G198</f>
        <v>266203914.88</v>
      </c>
      <c r="H187" s="155">
        <f>H188+H192+H198</f>
        <v>215001376.88</v>
      </c>
      <c r="I187" s="155">
        <f>I188+I192+I198</f>
        <v>207044646.17000002</v>
      </c>
      <c r="J187" s="150">
        <f t="shared" si="33"/>
        <v>96.29921871875224</v>
      </c>
      <c r="K187" s="171"/>
    </row>
    <row r="188" spans="1:10" ht="18" customHeight="1">
      <c r="A188" s="174"/>
      <c r="B188" s="114" t="s">
        <v>392</v>
      </c>
      <c r="C188" s="173" t="s">
        <v>390</v>
      </c>
      <c r="D188" s="166" t="s">
        <v>179</v>
      </c>
      <c r="E188" s="166" t="s">
        <v>393</v>
      </c>
      <c r="F188" s="166"/>
      <c r="G188" s="159">
        <f>G189</f>
        <v>92889446</v>
      </c>
      <c r="H188" s="159">
        <f>H189</f>
        <v>79829312</v>
      </c>
      <c r="I188" s="159">
        <f>I189</f>
        <v>77253714.29</v>
      </c>
      <c r="J188" s="150">
        <f t="shared" si="33"/>
        <v>96.77361905611815</v>
      </c>
    </row>
    <row r="189" spans="1:10" ht="22.5" customHeight="1">
      <c r="A189" s="174"/>
      <c r="B189" s="114" t="s">
        <v>394</v>
      </c>
      <c r="C189" s="173" t="s">
        <v>390</v>
      </c>
      <c r="D189" s="166" t="s">
        <v>179</v>
      </c>
      <c r="E189" s="166" t="s">
        <v>340</v>
      </c>
      <c r="F189" s="166"/>
      <c r="G189" s="159">
        <f>G190+G191</f>
        <v>92889446</v>
      </c>
      <c r="H189" s="159">
        <f>H190+H191</f>
        <v>79829312</v>
      </c>
      <c r="I189" s="159">
        <f>I190+I191</f>
        <v>77253714.29</v>
      </c>
      <c r="J189" s="150">
        <f t="shared" si="33"/>
        <v>96.77361905611815</v>
      </c>
    </row>
    <row r="190" spans="1:11" s="187" customFormat="1" ht="23.25" customHeight="1">
      <c r="A190" s="183"/>
      <c r="B190" s="116" t="s">
        <v>341</v>
      </c>
      <c r="C190" s="166" t="s">
        <v>390</v>
      </c>
      <c r="D190" s="166" t="s">
        <v>179</v>
      </c>
      <c r="E190" s="166" t="s">
        <v>340</v>
      </c>
      <c r="F190" s="166" t="s">
        <v>342</v>
      </c>
      <c r="G190" s="159">
        <v>92739446</v>
      </c>
      <c r="H190" s="159">
        <v>79679312</v>
      </c>
      <c r="I190" s="159">
        <v>77253714.29</v>
      </c>
      <c r="J190" s="150">
        <f t="shared" si="33"/>
        <v>96.95579988190663</v>
      </c>
      <c r="K190" s="186" t="s">
        <v>125</v>
      </c>
    </row>
    <row r="191" spans="1:11" s="187" customFormat="1" ht="23.25" customHeight="1">
      <c r="A191" s="183"/>
      <c r="B191" s="116" t="s">
        <v>531</v>
      </c>
      <c r="C191" s="166" t="s">
        <v>390</v>
      </c>
      <c r="D191" s="166" t="s">
        <v>179</v>
      </c>
      <c r="E191" s="166" t="s">
        <v>340</v>
      </c>
      <c r="F191" s="166" t="s">
        <v>532</v>
      </c>
      <c r="G191" s="159">
        <v>150000</v>
      </c>
      <c r="H191" s="159">
        <v>150000</v>
      </c>
      <c r="I191" s="159">
        <v>0</v>
      </c>
      <c r="J191" s="150">
        <v>0</v>
      </c>
      <c r="K191" s="186" t="s">
        <v>125</v>
      </c>
    </row>
    <row r="192" spans="1:10" ht="21.75" customHeight="1">
      <c r="A192" s="174"/>
      <c r="B192" s="114" t="s">
        <v>501</v>
      </c>
      <c r="C192" s="173" t="s">
        <v>390</v>
      </c>
      <c r="D192" s="166" t="s">
        <v>179</v>
      </c>
      <c r="E192" s="166" t="s">
        <v>502</v>
      </c>
      <c r="F192" s="166"/>
      <c r="G192" s="159">
        <f>G193+G196</f>
        <v>167951335.88</v>
      </c>
      <c r="H192" s="159">
        <f>H193+H196</f>
        <v>129808931.88</v>
      </c>
      <c r="I192" s="159">
        <f>I193+I196</f>
        <v>129790931.88</v>
      </c>
      <c r="J192" s="150">
        <f t="shared" si="33"/>
        <v>99.98613346574899</v>
      </c>
    </row>
    <row r="193" spans="1:10" ht="45" customHeight="1">
      <c r="A193" s="174"/>
      <c r="B193" s="114" t="s">
        <v>607</v>
      </c>
      <c r="C193" s="173" t="s">
        <v>390</v>
      </c>
      <c r="D193" s="166" t="s">
        <v>179</v>
      </c>
      <c r="E193" s="166" t="s">
        <v>311</v>
      </c>
      <c r="F193" s="166"/>
      <c r="G193" s="159">
        <f aca="true" t="shared" si="36" ref="G193:I194">G194</f>
        <v>167928335.88</v>
      </c>
      <c r="H193" s="159">
        <f t="shared" si="36"/>
        <v>129785931.88</v>
      </c>
      <c r="I193" s="159">
        <f t="shared" si="36"/>
        <v>129785931.88</v>
      </c>
      <c r="J193" s="150">
        <f t="shared" si="33"/>
        <v>100</v>
      </c>
    </row>
    <row r="194" spans="1:10" ht="38.25">
      <c r="A194" s="174"/>
      <c r="B194" s="114" t="s">
        <v>608</v>
      </c>
      <c r="C194" s="173" t="s">
        <v>390</v>
      </c>
      <c r="D194" s="166" t="s">
        <v>179</v>
      </c>
      <c r="E194" s="166" t="s">
        <v>311</v>
      </c>
      <c r="F194" s="166"/>
      <c r="G194" s="159">
        <f t="shared" si="36"/>
        <v>167928335.88</v>
      </c>
      <c r="H194" s="159">
        <f t="shared" si="36"/>
        <v>129785931.88</v>
      </c>
      <c r="I194" s="159">
        <f t="shared" si="36"/>
        <v>129785931.88</v>
      </c>
      <c r="J194" s="150">
        <f t="shared" si="33"/>
        <v>100</v>
      </c>
    </row>
    <row r="195" spans="1:10" ht="21.75" customHeight="1">
      <c r="A195" s="174"/>
      <c r="B195" s="114" t="s">
        <v>320</v>
      </c>
      <c r="C195" s="173" t="s">
        <v>390</v>
      </c>
      <c r="D195" s="166" t="s">
        <v>179</v>
      </c>
      <c r="E195" s="166" t="s">
        <v>311</v>
      </c>
      <c r="F195" s="166" t="s">
        <v>321</v>
      </c>
      <c r="G195" s="159">
        <v>167928335.88</v>
      </c>
      <c r="H195" s="159">
        <v>129785931.88</v>
      </c>
      <c r="I195" s="159">
        <v>129785931.88</v>
      </c>
      <c r="J195" s="150">
        <f t="shared" si="33"/>
        <v>100</v>
      </c>
    </row>
    <row r="196" spans="1:11" s="187" customFormat="1" ht="28.5" customHeight="1">
      <c r="A196" s="183"/>
      <c r="B196" s="116" t="s">
        <v>580</v>
      </c>
      <c r="C196" s="166" t="s">
        <v>390</v>
      </c>
      <c r="D196" s="166" t="s">
        <v>179</v>
      </c>
      <c r="E196" s="166" t="s">
        <v>581</v>
      </c>
      <c r="F196" s="166"/>
      <c r="G196" s="150">
        <f>G197</f>
        <v>23000</v>
      </c>
      <c r="H196" s="150">
        <f>H197</f>
        <v>23000</v>
      </c>
      <c r="I196" s="150">
        <f>I197</f>
        <v>5000</v>
      </c>
      <c r="J196" s="150">
        <f t="shared" si="33"/>
        <v>21.73913043478261</v>
      </c>
      <c r="K196" s="186"/>
    </row>
    <row r="197" spans="1:11" s="187" customFormat="1" ht="28.5" customHeight="1">
      <c r="A197" s="183"/>
      <c r="B197" s="116" t="s">
        <v>320</v>
      </c>
      <c r="C197" s="166" t="s">
        <v>390</v>
      </c>
      <c r="D197" s="166" t="s">
        <v>179</v>
      </c>
      <c r="E197" s="166" t="s">
        <v>581</v>
      </c>
      <c r="F197" s="166" t="s">
        <v>321</v>
      </c>
      <c r="G197" s="150">
        <v>23000</v>
      </c>
      <c r="H197" s="150">
        <v>23000</v>
      </c>
      <c r="I197" s="150">
        <v>5000</v>
      </c>
      <c r="J197" s="150">
        <f t="shared" si="33"/>
        <v>21.73913043478261</v>
      </c>
      <c r="K197" s="186"/>
    </row>
    <row r="198" spans="1:11" s="187" customFormat="1" ht="25.5" customHeight="1">
      <c r="A198" s="183"/>
      <c r="B198" s="66" t="s">
        <v>323</v>
      </c>
      <c r="C198" s="166" t="s">
        <v>390</v>
      </c>
      <c r="D198" s="166" t="s">
        <v>179</v>
      </c>
      <c r="E198" s="166" t="s">
        <v>351</v>
      </c>
      <c r="F198" s="166"/>
      <c r="G198" s="150">
        <f aca="true" t="shared" si="37" ref="G198:I199">G199</f>
        <v>5363133</v>
      </c>
      <c r="H198" s="150">
        <f t="shared" si="37"/>
        <v>5363133</v>
      </c>
      <c r="I198" s="150">
        <f t="shared" si="37"/>
        <v>0</v>
      </c>
      <c r="J198" s="150">
        <f t="shared" si="33"/>
        <v>0</v>
      </c>
      <c r="K198" s="186"/>
    </row>
    <row r="199" spans="1:11" s="187" customFormat="1" ht="45" customHeight="1">
      <c r="A199" s="183"/>
      <c r="B199" s="116" t="s">
        <v>582</v>
      </c>
      <c r="C199" s="166" t="s">
        <v>390</v>
      </c>
      <c r="D199" s="166" t="s">
        <v>179</v>
      </c>
      <c r="E199" s="166" t="s">
        <v>351</v>
      </c>
      <c r="F199" s="166"/>
      <c r="G199" s="150">
        <f t="shared" si="37"/>
        <v>5363133</v>
      </c>
      <c r="H199" s="150">
        <f t="shared" si="37"/>
        <v>5363133</v>
      </c>
      <c r="I199" s="150">
        <f t="shared" si="37"/>
        <v>0</v>
      </c>
      <c r="J199" s="150">
        <f t="shared" si="33"/>
        <v>0</v>
      </c>
      <c r="K199" s="186"/>
    </row>
    <row r="200" spans="1:11" s="187" customFormat="1" ht="26.25" customHeight="1">
      <c r="A200" s="183"/>
      <c r="B200" s="116" t="s">
        <v>341</v>
      </c>
      <c r="C200" s="166" t="s">
        <v>390</v>
      </c>
      <c r="D200" s="166" t="s">
        <v>179</v>
      </c>
      <c r="E200" s="166" t="s">
        <v>351</v>
      </c>
      <c r="F200" s="166" t="s">
        <v>342</v>
      </c>
      <c r="G200" s="150">
        <v>5363133</v>
      </c>
      <c r="H200" s="150">
        <v>5363133</v>
      </c>
      <c r="I200" s="150">
        <v>0</v>
      </c>
      <c r="J200" s="150">
        <f t="shared" si="33"/>
        <v>0</v>
      </c>
      <c r="K200" s="186"/>
    </row>
    <row r="201" spans="1:11" s="172" customFormat="1" ht="18" customHeight="1">
      <c r="A201" s="168"/>
      <c r="B201" s="112" t="s">
        <v>395</v>
      </c>
      <c r="C201" s="169" t="s">
        <v>390</v>
      </c>
      <c r="D201" s="170" t="s">
        <v>181</v>
      </c>
      <c r="E201" s="170"/>
      <c r="F201" s="170"/>
      <c r="G201" s="155">
        <f>G202+G205+G208+G214</f>
        <v>250233791.38</v>
      </c>
      <c r="H201" s="155">
        <f>H202+H205+H208+H214</f>
        <v>188872517.01</v>
      </c>
      <c r="I201" s="155">
        <f>I202+I205+I208+I214</f>
        <v>180215484.02</v>
      </c>
      <c r="J201" s="150">
        <f t="shared" si="33"/>
        <v>95.41646761156805</v>
      </c>
      <c r="K201" s="171"/>
    </row>
    <row r="202" spans="1:10" ht="18" customHeight="1">
      <c r="A202" s="174"/>
      <c r="B202" s="114" t="s">
        <v>396</v>
      </c>
      <c r="C202" s="173" t="s">
        <v>390</v>
      </c>
      <c r="D202" s="166" t="s">
        <v>181</v>
      </c>
      <c r="E202" s="166" t="s">
        <v>397</v>
      </c>
      <c r="F202" s="166"/>
      <c r="G202" s="159">
        <f aca="true" t="shared" si="38" ref="G202:I203">G203</f>
        <v>187583503.74</v>
      </c>
      <c r="H202" s="159">
        <f t="shared" si="38"/>
        <v>138709649.37</v>
      </c>
      <c r="I202" s="159">
        <f t="shared" si="38"/>
        <v>134405496.82</v>
      </c>
      <c r="J202" s="150">
        <f t="shared" si="33"/>
        <v>96.89700567368682</v>
      </c>
    </row>
    <row r="203" spans="1:10" ht="21" customHeight="1">
      <c r="A203" s="174"/>
      <c r="B203" s="114" t="s">
        <v>394</v>
      </c>
      <c r="C203" s="173" t="s">
        <v>390</v>
      </c>
      <c r="D203" s="166" t="s">
        <v>181</v>
      </c>
      <c r="E203" s="166" t="s">
        <v>343</v>
      </c>
      <c r="F203" s="166"/>
      <c r="G203" s="159">
        <f t="shared" si="38"/>
        <v>187583503.74</v>
      </c>
      <c r="H203" s="159">
        <f t="shared" si="38"/>
        <v>138709649.37</v>
      </c>
      <c r="I203" s="159">
        <f t="shared" si="38"/>
        <v>134405496.82</v>
      </c>
      <c r="J203" s="150">
        <f t="shared" si="33"/>
        <v>96.89700567368682</v>
      </c>
    </row>
    <row r="204" spans="1:11" s="187" customFormat="1" ht="21" customHeight="1">
      <c r="A204" s="183"/>
      <c r="B204" s="116" t="s">
        <v>341</v>
      </c>
      <c r="C204" s="166" t="s">
        <v>390</v>
      </c>
      <c r="D204" s="166" t="s">
        <v>181</v>
      </c>
      <c r="E204" s="166" t="s">
        <v>343</v>
      </c>
      <c r="F204" s="166" t="s">
        <v>342</v>
      </c>
      <c r="G204" s="159">
        <v>187583503.74</v>
      </c>
      <c r="H204" s="159">
        <v>138709649.37</v>
      </c>
      <c r="I204" s="159">
        <v>134405496.82</v>
      </c>
      <c r="J204" s="150">
        <f aca="true" t="shared" si="39" ref="J204:J216">I204/H204*100</f>
        <v>96.89700567368682</v>
      </c>
      <c r="K204" s="186" t="s">
        <v>126</v>
      </c>
    </row>
    <row r="205" spans="1:10" ht="18" customHeight="1">
      <c r="A205" s="174"/>
      <c r="B205" s="114" t="s">
        <v>398</v>
      </c>
      <c r="C205" s="173" t="s">
        <v>390</v>
      </c>
      <c r="D205" s="166" t="s">
        <v>181</v>
      </c>
      <c r="E205" s="166" t="s">
        <v>399</v>
      </c>
      <c r="F205" s="166"/>
      <c r="G205" s="159">
        <f aca="true" t="shared" si="40" ref="G205:I206">G206</f>
        <v>54910720.63</v>
      </c>
      <c r="H205" s="159">
        <f t="shared" si="40"/>
        <v>43168300.63</v>
      </c>
      <c r="I205" s="159">
        <f t="shared" si="40"/>
        <v>42293283.55</v>
      </c>
      <c r="J205" s="150">
        <f t="shared" si="39"/>
        <v>97.97301013190241</v>
      </c>
    </row>
    <row r="206" spans="1:10" ht="18.75" customHeight="1">
      <c r="A206" s="174"/>
      <c r="B206" s="114" t="s">
        <v>394</v>
      </c>
      <c r="C206" s="173" t="s">
        <v>390</v>
      </c>
      <c r="D206" s="166" t="s">
        <v>181</v>
      </c>
      <c r="E206" s="166" t="s">
        <v>344</v>
      </c>
      <c r="F206" s="166"/>
      <c r="G206" s="159">
        <f t="shared" si="40"/>
        <v>54910720.63</v>
      </c>
      <c r="H206" s="159">
        <f t="shared" si="40"/>
        <v>43168300.63</v>
      </c>
      <c r="I206" s="159">
        <f t="shared" si="40"/>
        <v>42293283.55</v>
      </c>
      <c r="J206" s="150">
        <f t="shared" si="39"/>
        <v>97.97301013190241</v>
      </c>
    </row>
    <row r="207" spans="1:11" s="187" customFormat="1" ht="23.25" customHeight="1">
      <c r="A207" s="183"/>
      <c r="B207" s="116" t="s">
        <v>341</v>
      </c>
      <c r="C207" s="166" t="s">
        <v>390</v>
      </c>
      <c r="D207" s="166" t="s">
        <v>181</v>
      </c>
      <c r="E207" s="166" t="s">
        <v>344</v>
      </c>
      <c r="F207" s="166" t="s">
        <v>342</v>
      </c>
      <c r="G207" s="159">
        <v>54910720.63</v>
      </c>
      <c r="H207" s="159">
        <v>43168300.63</v>
      </c>
      <c r="I207" s="159">
        <v>42293283.55</v>
      </c>
      <c r="J207" s="150">
        <f t="shared" si="39"/>
        <v>97.97301013190241</v>
      </c>
      <c r="K207" s="186" t="s">
        <v>126</v>
      </c>
    </row>
    <row r="208" spans="1:10" ht="18" customHeight="1">
      <c r="A208" s="174"/>
      <c r="B208" s="114" t="s">
        <v>471</v>
      </c>
      <c r="C208" s="173" t="s">
        <v>390</v>
      </c>
      <c r="D208" s="166" t="s">
        <v>181</v>
      </c>
      <c r="E208" s="166" t="s">
        <v>458</v>
      </c>
      <c r="F208" s="166"/>
      <c r="G208" s="159">
        <f>G209</f>
        <v>3691000.01</v>
      </c>
      <c r="H208" s="159">
        <f>H209</f>
        <v>2946000.01</v>
      </c>
      <c r="I208" s="159">
        <f>I209</f>
        <v>2330673.65</v>
      </c>
      <c r="J208" s="150">
        <f t="shared" si="39"/>
        <v>79.11315825148283</v>
      </c>
    </row>
    <row r="209" spans="1:10" ht="27" customHeight="1">
      <c r="A209" s="174"/>
      <c r="B209" s="114" t="s">
        <v>345</v>
      </c>
      <c r="C209" s="173" t="s">
        <v>390</v>
      </c>
      <c r="D209" s="166" t="s">
        <v>181</v>
      </c>
      <c r="E209" s="166" t="s">
        <v>346</v>
      </c>
      <c r="F209" s="166"/>
      <c r="G209" s="159">
        <f>G210+G212</f>
        <v>3691000.01</v>
      </c>
      <c r="H209" s="159">
        <f>H210+H212</f>
        <v>2946000.01</v>
      </c>
      <c r="I209" s="159">
        <f>I210+I212</f>
        <v>2330673.65</v>
      </c>
      <c r="J209" s="150">
        <f t="shared" si="39"/>
        <v>79.11315825148283</v>
      </c>
    </row>
    <row r="210" spans="1:10" ht="27" customHeight="1">
      <c r="A210" s="174"/>
      <c r="B210" s="114" t="s">
        <v>347</v>
      </c>
      <c r="C210" s="173" t="s">
        <v>390</v>
      </c>
      <c r="D210" s="166" t="s">
        <v>181</v>
      </c>
      <c r="E210" s="166" t="s">
        <v>348</v>
      </c>
      <c r="F210" s="166"/>
      <c r="G210" s="159">
        <f>G211</f>
        <v>2528000</v>
      </c>
      <c r="H210" s="159">
        <f>H211</f>
        <v>1984000</v>
      </c>
      <c r="I210" s="159">
        <f>I211</f>
        <v>1620789.73</v>
      </c>
      <c r="J210" s="150">
        <f t="shared" si="39"/>
        <v>81.69303074596775</v>
      </c>
    </row>
    <row r="211" spans="1:10" ht="27" customHeight="1">
      <c r="A211" s="174"/>
      <c r="B211" s="116" t="s">
        <v>341</v>
      </c>
      <c r="C211" s="173" t="s">
        <v>390</v>
      </c>
      <c r="D211" s="166" t="s">
        <v>181</v>
      </c>
      <c r="E211" s="166" t="s">
        <v>348</v>
      </c>
      <c r="F211" s="166" t="s">
        <v>342</v>
      </c>
      <c r="G211" s="159">
        <v>2528000</v>
      </c>
      <c r="H211" s="159">
        <v>1984000</v>
      </c>
      <c r="I211" s="159">
        <v>1620789.73</v>
      </c>
      <c r="J211" s="150">
        <f t="shared" si="39"/>
        <v>81.69303074596775</v>
      </c>
    </row>
    <row r="212" spans="1:10" ht="27" customHeight="1">
      <c r="A212" s="174"/>
      <c r="B212" s="114" t="s">
        <v>349</v>
      </c>
      <c r="C212" s="173" t="s">
        <v>390</v>
      </c>
      <c r="D212" s="166" t="s">
        <v>181</v>
      </c>
      <c r="E212" s="166" t="s">
        <v>350</v>
      </c>
      <c r="F212" s="166"/>
      <c r="G212" s="159">
        <f>G213</f>
        <v>1163000.01</v>
      </c>
      <c r="H212" s="159">
        <f>H213</f>
        <v>962000.01</v>
      </c>
      <c r="I212" s="159">
        <f>I213</f>
        <v>709883.92</v>
      </c>
      <c r="J212" s="150">
        <f t="shared" si="39"/>
        <v>73.79250650943341</v>
      </c>
    </row>
    <row r="213" spans="1:10" ht="27" customHeight="1">
      <c r="A213" s="174"/>
      <c r="B213" s="116" t="s">
        <v>341</v>
      </c>
      <c r="C213" s="173" t="s">
        <v>390</v>
      </c>
      <c r="D213" s="166" t="s">
        <v>181</v>
      </c>
      <c r="E213" s="166" t="s">
        <v>350</v>
      </c>
      <c r="F213" s="166" t="s">
        <v>342</v>
      </c>
      <c r="G213" s="159">
        <v>1163000.01</v>
      </c>
      <c r="H213" s="159">
        <v>962000.01</v>
      </c>
      <c r="I213" s="159">
        <v>709883.92</v>
      </c>
      <c r="J213" s="150">
        <f t="shared" si="39"/>
        <v>73.79250650943341</v>
      </c>
    </row>
    <row r="214" spans="1:10" ht="27" customHeight="1">
      <c r="A214" s="174"/>
      <c r="B214" s="66" t="s">
        <v>323</v>
      </c>
      <c r="C214" s="173" t="s">
        <v>390</v>
      </c>
      <c r="D214" s="166" t="s">
        <v>181</v>
      </c>
      <c r="E214" s="166" t="s">
        <v>351</v>
      </c>
      <c r="F214" s="166"/>
      <c r="G214" s="159">
        <f aca="true" t="shared" si="41" ref="G214:I215">G215</f>
        <v>4048567</v>
      </c>
      <c r="H214" s="159">
        <f t="shared" si="41"/>
        <v>4048567</v>
      </c>
      <c r="I214" s="159">
        <f t="shared" si="41"/>
        <v>1186030</v>
      </c>
      <c r="J214" s="150">
        <f t="shared" si="39"/>
        <v>29.295056744769198</v>
      </c>
    </row>
    <row r="215" spans="1:10" ht="41.25" customHeight="1">
      <c r="A215" s="174"/>
      <c r="B215" s="114" t="s">
        <v>582</v>
      </c>
      <c r="C215" s="173" t="s">
        <v>390</v>
      </c>
      <c r="D215" s="166" t="s">
        <v>181</v>
      </c>
      <c r="E215" s="166" t="s">
        <v>351</v>
      </c>
      <c r="F215" s="166"/>
      <c r="G215" s="159">
        <f t="shared" si="41"/>
        <v>4048567</v>
      </c>
      <c r="H215" s="159">
        <f t="shared" si="41"/>
        <v>4048567</v>
      </c>
      <c r="I215" s="159">
        <f t="shared" si="41"/>
        <v>1186030</v>
      </c>
      <c r="J215" s="150">
        <f t="shared" si="39"/>
        <v>29.295056744769198</v>
      </c>
    </row>
    <row r="216" spans="1:10" ht="27" customHeight="1">
      <c r="A216" s="174"/>
      <c r="B216" s="116" t="s">
        <v>341</v>
      </c>
      <c r="C216" s="173" t="s">
        <v>390</v>
      </c>
      <c r="D216" s="166" t="s">
        <v>181</v>
      </c>
      <c r="E216" s="166" t="s">
        <v>351</v>
      </c>
      <c r="F216" s="166" t="s">
        <v>342</v>
      </c>
      <c r="G216" s="159">
        <v>4048567</v>
      </c>
      <c r="H216" s="159">
        <v>4048567</v>
      </c>
      <c r="I216" s="159">
        <v>1186030</v>
      </c>
      <c r="J216" s="150">
        <f t="shared" si="39"/>
        <v>29.295056744769198</v>
      </c>
    </row>
    <row r="217" spans="1:11" s="172" customFormat="1" ht="14.25" customHeight="1">
      <c r="A217" s="168"/>
      <c r="B217" s="112" t="s">
        <v>400</v>
      </c>
      <c r="C217" s="169" t="s">
        <v>390</v>
      </c>
      <c r="D217" s="170" t="s">
        <v>390</v>
      </c>
      <c r="E217" s="170"/>
      <c r="F217" s="170"/>
      <c r="G217" s="155">
        <f>G227+G222+G218</f>
        <v>7318453.02</v>
      </c>
      <c r="H217" s="155">
        <f>H227+H222+H218</f>
        <v>7238753.02</v>
      </c>
      <c r="I217" s="155">
        <f>I227+I222+I218</f>
        <v>5704958.07</v>
      </c>
      <c r="J217" s="150">
        <f aca="true" t="shared" si="42" ref="J217:J258">I217/H217*100</f>
        <v>78.81133745325657</v>
      </c>
      <c r="K217" s="171"/>
    </row>
    <row r="218" spans="1:11" s="172" customFormat="1" ht="19.5" customHeight="1">
      <c r="A218" s="168"/>
      <c r="B218" s="114" t="s">
        <v>555</v>
      </c>
      <c r="C218" s="173" t="s">
        <v>390</v>
      </c>
      <c r="D218" s="166" t="s">
        <v>390</v>
      </c>
      <c r="E218" s="166" t="s">
        <v>161</v>
      </c>
      <c r="F218" s="166"/>
      <c r="G218" s="159">
        <f>G219</f>
        <v>5236100</v>
      </c>
      <c r="H218" s="159">
        <f>H219</f>
        <v>5236100</v>
      </c>
      <c r="I218" s="159">
        <f>I219</f>
        <v>4030316.69</v>
      </c>
      <c r="J218" s="150">
        <f t="shared" si="42"/>
        <v>76.9717287675942</v>
      </c>
      <c r="K218" s="171"/>
    </row>
    <row r="219" spans="1:11" s="172" customFormat="1" ht="18" customHeight="1">
      <c r="A219" s="168"/>
      <c r="B219" s="114" t="s">
        <v>568</v>
      </c>
      <c r="C219" s="173" t="s">
        <v>390</v>
      </c>
      <c r="D219" s="166" t="s">
        <v>390</v>
      </c>
      <c r="E219" s="166" t="s">
        <v>162</v>
      </c>
      <c r="F219" s="166"/>
      <c r="G219" s="159">
        <f>G220+G221</f>
        <v>5236100</v>
      </c>
      <c r="H219" s="159">
        <f>H220+H221</f>
        <v>5236100</v>
      </c>
      <c r="I219" s="159">
        <f>I220+I221</f>
        <v>4030316.69</v>
      </c>
      <c r="J219" s="150">
        <f t="shared" si="42"/>
        <v>76.9717287675942</v>
      </c>
      <c r="K219" s="171"/>
    </row>
    <row r="220" spans="1:11" s="172" customFormat="1" ht="18" customHeight="1">
      <c r="A220" s="168"/>
      <c r="B220" s="116" t="s">
        <v>341</v>
      </c>
      <c r="C220" s="173" t="s">
        <v>390</v>
      </c>
      <c r="D220" s="166" t="s">
        <v>390</v>
      </c>
      <c r="E220" s="166" t="s">
        <v>162</v>
      </c>
      <c r="F220" s="166" t="s">
        <v>342</v>
      </c>
      <c r="G220" s="159">
        <v>3377700</v>
      </c>
      <c r="H220" s="159">
        <v>3377700</v>
      </c>
      <c r="I220" s="159">
        <v>2179980.69</v>
      </c>
      <c r="J220" s="150">
        <f>I220/H220*100</f>
        <v>64.54038813393728</v>
      </c>
      <c r="K220" s="171"/>
    </row>
    <row r="221" spans="1:11" s="172" customFormat="1" ht="18" customHeight="1">
      <c r="A221" s="168"/>
      <c r="B221" s="114" t="s">
        <v>531</v>
      </c>
      <c r="C221" s="173" t="s">
        <v>390</v>
      </c>
      <c r="D221" s="166" t="s">
        <v>390</v>
      </c>
      <c r="E221" s="166" t="s">
        <v>162</v>
      </c>
      <c r="F221" s="166" t="s">
        <v>532</v>
      </c>
      <c r="G221" s="159">
        <v>1858400</v>
      </c>
      <c r="H221" s="159">
        <v>1858400</v>
      </c>
      <c r="I221" s="159">
        <v>1850336</v>
      </c>
      <c r="J221" s="150">
        <f t="shared" si="42"/>
        <v>99.56607834696514</v>
      </c>
      <c r="K221" s="171"/>
    </row>
    <row r="222" spans="1:11" s="172" customFormat="1" ht="18" customHeight="1">
      <c r="A222" s="168"/>
      <c r="B222" s="114" t="s">
        <v>501</v>
      </c>
      <c r="C222" s="173" t="s">
        <v>390</v>
      </c>
      <c r="D222" s="166" t="s">
        <v>390</v>
      </c>
      <c r="E222" s="166" t="s">
        <v>502</v>
      </c>
      <c r="F222" s="166"/>
      <c r="G222" s="159">
        <f>G223+G225</f>
        <v>128851</v>
      </c>
      <c r="H222" s="159">
        <f>H223+H225</f>
        <v>128851</v>
      </c>
      <c r="I222" s="159">
        <f>I223+I225</f>
        <v>0</v>
      </c>
      <c r="J222" s="150">
        <f t="shared" si="42"/>
        <v>0</v>
      </c>
      <c r="K222" s="171"/>
    </row>
    <row r="223" spans="1:11" s="185" customFormat="1" ht="18" customHeight="1">
      <c r="A223" s="175"/>
      <c r="B223" s="116" t="s">
        <v>537</v>
      </c>
      <c r="C223" s="166" t="s">
        <v>390</v>
      </c>
      <c r="D223" s="166" t="s">
        <v>390</v>
      </c>
      <c r="E223" s="166" t="s">
        <v>536</v>
      </c>
      <c r="F223" s="166"/>
      <c r="G223" s="150">
        <f>G224</f>
        <v>3580</v>
      </c>
      <c r="H223" s="150">
        <f>H224</f>
        <v>3580</v>
      </c>
      <c r="I223" s="150">
        <f>I224</f>
        <v>0</v>
      </c>
      <c r="J223" s="150">
        <f>I223/H223*100</f>
        <v>0</v>
      </c>
      <c r="K223" s="184"/>
    </row>
    <row r="224" spans="1:11" s="185" customFormat="1" ht="18" customHeight="1">
      <c r="A224" s="175"/>
      <c r="B224" s="116" t="s">
        <v>341</v>
      </c>
      <c r="C224" s="166" t="s">
        <v>390</v>
      </c>
      <c r="D224" s="166" t="s">
        <v>390</v>
      </c>
      <c r="E224" s="166" t="s">
        <v>536</v>
      </c>
      <c r="F224" s="166" t="s">
        <v>342</v>
      </c>
      <c r="G224" s="150">
        <v>3580</v>
      </c>
      <c r="H224" s="150">
        <v>3580</v>
      </c>
      <c r="I224" s="150">
        <v>0</v>
      </c>
      <c r="J224" s="150">
        <f>I224/H224*100</f>
        <v>0</v>
      </c>
      <c r="K224" s="184"/>
    </row>
    <row r="225" spans="1:11" s="185" customFormat="1" ht="35.25" customHeight="1">
      <c r="A225" s="175"/>
      <c r="B225" s="116" t="s">
        <v>609</v>
      </c>
      <c r="C225" s="166" t="s">
        <v>390</v>
      </c>
      <c r="D225" s="166" t="s">
        <v>390</v>
      </c>
      <c r="E225" s="166" t="s">
        <v>583</v>
      </c>
      <c r="F225" s="166"/>
      <c r="G225" s="150">
        <f>G226</f>
        <v>125271</v>
      </c>
      <c r="H225" s="150">
        <f>H226</f>
        <v>125271</v>
      </c>
      <c r="I225" s="150">
        <f>I226</f>
        <v>0</v>
      </c>
      <c r="J225" s="150">
        <f t="shared" si="42"/>
        <v>0</v>
      </c>
      <c r="K225" s="184"/>
    </row>
    <row r="226" spans="1:11" s="185" customFormat="1" ht="30" customHeight="1">
      <c r="A226" s="175"/>
      <c r="B226" s="116" t="s">
        <v>352</v>
      </c>
      <c r="C226" s="166" t="s">
        <v>390</v>
      </c>
      <c r="D226" s="166" t="s">
        <v>390</v>
      </c>
      <c r="E226" s="166" t="s">
        <v>583</v>
      </c>
      <c r="F226" s="166" t="s">
        <v>401</v>
      </c>
      <c r="G226" s="150">
        <v>125271</v>
      </c>
      <c r="H226" s="150">
        <v>125271</v>
      </c>
      <c r="I226" s="150">
        <v>0</v>
      </c>
      <c r="J226" s="150">
        <f t="shared" si="42"/>
        <v>0</v>
      </c>
      <c r="K226" s="184"/>
    </row>
    <row r="227" spans="1:10" ht="21" customHeight="1">
      <c r="A227" s="174"/>
      <c r="B227" s="114" t="s">
        <v>323</v>
      </c>
      <c r="C227" s="173" t="s">
        <v>390</v>
      </c>
      <c r="D227" s="166" t="s">
        <v>390</v>
      </c>
      <c r="E227" s="166" t="s">
        <v>351</v>
      </c>
      <c r="F227" s="166"/>
      <c r="G227" s="159">
        <f aca="true" t="shared" si="43" ref="G227:I228">G228</f>
        <v>1953502.02</v>
      </c>
      <c r="H227" s="159">
        <f t="shared" si="43"/>
        <v>1873802.02</v>
      </c>
      <c r="I227" s="159">
        <f t="shared" si="43"/>
        <v>1674641.38</v>
      </c>
      <c r="J227" s="150">
        <f t="shared" si="42"/>
        <v>89.37130828794815</v>
      </c>
    </row>
    <row r="228" spans="1:11" s="187" customFormat="1" ht="33" customHeight="1">
      <c r="A228" s="183"/>
      <c r="B228" s="116" t="s">
        <v>353</v>
      </c>
      <c r="C228" s="166" t="s">
        <v>390</v>
      </c>
      <c r="D228" s="166" t="s">
        <v>390</v>
      </c>
      <c r="E228" s="166" t="s">
        <v>354</v>
      </c>
      <c r="F228" s="166"/>
      <c r="G228" s="159">
        <f t="shared" si="43"/>
        <v>1953502.02</v>
      </c>
      <c r="H228" s="159">
        <f t="shared" si="43"/>
        <v>1873802.02</v>
      </c>
      <c r="I228" s="159">
        <f t="shared" si="43"/>
        <v>1674641.38</v>
      </c>
      <c r="J228" s="150">
        <f t="shared" si="42"/>
        <v>89.37130828794815</v>
      </c>
      <c r="K228" s="186"/>
    </row>
    <row r="229" spans="1:11" s="187" customFormat="1" ht="28.5" customHeight="1">
      <c r="A229" s="183"/>
      <c r="B229" s="116" t="s">
        <v>352</v>
      </c>
      <c r="C229" s="166" t="s">
        <v>390</v>
      </c>
      <c r="D229" s="166" t="s">
        <v>390</v>
      </c>
      <c r="E229" s="166" t="s">
        <v>354</v>
      </c>
      <c r="F229" s="166" t="s">
        <v>401</v>
      </c>
      <c r="G229" s="159">
        <v>1953502.02</v>
      </c>
      <c r="H229" s="159">
        <v>1873802.02</v>
      </c>
      <c r="I229" s="159">
        <v>1674641.38</v>
      </c>
      <c r="J229" s="150">
        <f t="shared" si="42"/>
        <v>89.37130828794815</v>
      </c>
      <c r="K229" s="186" t="s">
        <v>126</v>
      </c>
    </row>
    <row r="230" spans="1:11" s="185" customFormat="1" ht="18" customHeight="1">
      <c r="A230" s="175"/>
      <c r="B230" s="190" t="s">
        <v>402</v>
      </c>
      <c r="C230" s="170" t="s">
        <v>390</v>
      </c>
      <c r="D230" s="170" t="s">
        <v>488</v>
      </c>
      <c r="E230" s="170"/>
      <c r="F230" s="170"/>
      <c r="G230" s="155">
        <f>G231+G234+G237+G246</f>
        <v>16036837.83</v>
      </c>
      <c r="H230" s="155">
        <f>H231+H234+H237+H246</f>
        <v>15207237.83</v>
      </c>
      <c r="I230" s="155">
        <f>I231+I234+I237+I246</f>
        <v>14857561.010000002</v>
      </c>
      <c r="J230" s="150">
        <f t="shared" si="42"/>
        <v>97.70058952250898</v>
      </c>
      <c r="K230" s="184"/>
    </row>
    <row r="231" spans="1:11" s="172" customFormat="1" ht="38.25">
      <c r="A231" s="168"/>
      <c r="B231" s="114" t="s">
        <v>559</v>
      </c>
      <c r="C231" s="173" t="s">
        <v>390</v>
      </c>
      <c r="D231" s="166" t="s">
        <v>488</v>
      </c>
      <c r="E231" s="166" t="s">
        <v>529</v>
      </c>
      <c r="F231" s="170"/>
      <c r="G231" s="159">
        <f aca="true" t="shared" si="44" ref="G231:I232">G232</f>
        <v>5035716</v>
      </c>
      <c r="H231" s="159">
        <f t="shared" si="44"/>
        <v>4666116</v>
      </c>
      <c r="I231" s="159">
        <f t="shared" si="44"/>
        <v>4662359.41</v>
      </c>
      <c r="J231" s="150">
        <f t="shared" si="42"/>
        <v>99.91949214293001</v>
      </c>
      <c r="K231" s="171"/>
    </row>
    <row r="232" spans="1:11" s="172" customFormat="1" ht="21" customHeight="1">
      <c r="A232" s="168"/>
      <c r="B232" s="114" t="s">
        <v>187</v>
      </c>
      <c r="C232" s="173" t="s">
        <v>390</v>
      </c>
      <c r="D232" s="166" t="s">
        <v>488</v>
      </c>
      <c r="E232" s="166" t="s">
        <v>535</v>
      </c>
      <c r="F232" s="170"/>
      <c r="G232" s="159">
        <f t="shared" si="44"/>
        <v>5035716</v>
      </c>
      <c r="H232" s="159">
        <f t="shared" si="44"/>
        <v>4666116</v>
      </c>
      <c r="I232" s="159">
        <f t="shared" si="44"/>
        <v>4662359.41</v>
      </c>
      <c r="J232" s="150">
        <f t="shared" si="42"/>
        <v>99.91949214293001</v>
      </c>
      <c r="K232" s="171"/>
    </row>
    <row r="233" spans="1:11" s="172" customFormat="1" ht="21" customHeight="1">
      <c r="A233" s="168"/>
      <c r="B233" s="114" t="s">
        <v>531</v>
      </c>
      <c r="C233" s="173" t="s">
        <v>390</v>
      </c>
      <c r="D233" s="166" t="s">
        <v>488</v>
      </c>
      <c r="E233" s="166" t="s">
        <v>535</v>
      </c>
      <c r="F233" s="166" t="s">
        <v>532</v>
      </c>
      <c r="G233" s="159">
        <v>5035716</v>
      </c>
      <c r="H233" s="159">
        <v>4666116</v>
      </c>
      <c r="I233" s="159">
        <v>4662359.41</v>
      </c>
      <c r="J233" s="150">
        <f t="shared" si="42"/>
        <v>99.91949214293001</v>
      </c>
      <c r="K233" s="171"/>
    </row>
    <row r="234" spans="1:10" ht="38.25">
      <c r="A234" s="174"/>
      <c r="B234" s="114" t="s">
        <v>403</v>
      </c>
      <c r="C234" s="173" t="s">
        <v>390</v>
      </c>
      <c r="D234" s="166" t="s">
        <v>488</v>
      </c>
      <c r="E234" s="166" t="s">
        <v>16</v>
      </c>
      <c r="F234" s="166"/>
      <c r="G234" s="159">
        <f aca="true" t="shared" si="45" ref="G234:I235">G235</f>
        <v>10442151</v>
      </c>
      <c r="H234" s="159">
        <f t="shared" si="45"/>
        <v>10072151</v>
      </c>
      <c r="I234" s="159">
        <f t="shared" si="45"/>
        <v>10067180.05</v>
      </c>
      <c r="J234" s="150">
        <f t="shared" si="42"/>
        <v>99.95064658979001</v>
      </c>
    </row>
    <row r="235" spans="1:10" ht="18.75" customHeight="1">
      <c r="A235" s="174"/>
      <c r="B235" s="114" t="s">
        <v>394</v>
      </c>
      <c r="C235" s="173" t="s">
        <v>390</v>
      </c>
      <c r="D235" s="166" t="s">
        <v>488</v>
      </c>
      <c r="E235" s="166" t="s">
        <v>355</v>
      </c>
      <c r="F235" s="166"/>
      <c r="G235" s="159">
        <f t="shared" si="45"/>
        <v>10442151</v>
      </c>
      <c r="H235" s="159">
        <f>H236</f>
        <v>10072151</v>
      </c>
      <c r="I235" s="159">
        <f t="shared" si="45"/>
        <v>10067180.05</v>
      </c>
      <c r="J235" s="150">
        <f t="shared" si="42"/>
        <v>99.95064658979001</v>
      </c>
    </row>
    <row r="236" spans="1:10" ht="23.25" customHeight="1">
      <c r="A236" s="174"/>
      <c r="B236" s="114" t="s">
        <v>341</v>
      </c>
      <c r="C236" s="173" t="s">
        <v>390</v>
      </c>
      <c r="D236" s="166" t="s">
        <v>488</v>
      </c>
      <c r="E236" s="166" t="s">
        <v>355</v>
      </c>
      <c r="F236" s="166" t="s">
        <v>342</v>
      </c>
      <c r="G236" s="159">
        <v>10442151</v>
      </c>
      <c r="H236" s="159">
        <v>10072151</v>
      </c>
      <c r="I236" s="159">
        <v>10067180.05</v>
      </c>
      <c r="J236" s="150">
        <f t="shared" si="42"/>
        <v>99.95064658979001</v>
      </c>
    </row>
    <row r="237" spans="1:10" ht="23.25" customHeight="1">
      <c r="A237" s="174"/>
      <c r="B237" s="116" t="s">
        <v>501</v>
      </c>
      <c r="C237" s="166" t="s">
        <v>390</v>
      </c>
      <c r="D237" s="166" t="s">
        <v>488</v>
      </c>
      <c r="E237" s="166" t="s">
        <v>502</v>
      </c>
      <c r="F237" s="166"/>
      <c r="G237" s="159">
        <f>G238+G241</f>
        <v>408970.83</v>
      </c>
      <c r="H237" s="159">
        <f>H238+H241</f>
        <v>408970.83</v>
      </c>
      <c r="I237" s="159">
        <f>I238+I241</f>
        <v>68021.55</v>
      </c>
      <c r="J237" s="150">
        <f t="shared" si="42"/>
        <v>16.632372044725045</v>
      </c>
    </row>
    <row r="238" spans="1:10" ht="23.25" customHeight="1">
      <c r="A238" s="174"/>
      <c r="B238" s="116" t="s">
        <v>122</v>
      </c>
      <c r="C238" s="166" t="s">
        <v>390</v>
      </c>
      <c r="D238" s="166" t="s">
        <v>488</v>
      </c>
      <c r="E238" s="166" t="s">
        <v>502</v>
      </c>
      <c r="F238" s="166"/>
      <c r="G238" s="159">
        <f aca="true" t="shared" si="46" ref="G238:I239">G239</f>
        <v>50000</v>
      </c>
      <c r="H238" s="159">
        <f t="shared" si="46"/>
        <v>50000</v>
      </c>
      <c r="I238" s="159">
        <f t="shared" si="46"/>
        <v>50000</v>
      </c>
      <c r="J238" s="150">
        <f t="shared" si="42"/>
        <v>100</v>
      </c>
    </row>
    <row r="239" spans="1:10" ht="42.75" customHeight="1">
      <c r="A239" s="174"/>
      <c r="B239" s="114" t="s">
        <v>123</v>
      </c>
      <c r="C239" s="166" t="s">
        <v>390</v>
      </c>
      <c r="D239" s="166" t="s">
        <v>488</v>
      </c>
      <c r="E239" s="166" t="s">
        <v>107</v>
      </c>
      <c r="F239" s="166"/>
      <c r="G239" s="159">
        <f t="shared" si="46"/>
        <v>50000</v>
      </c>
      <c r="H239" s="159">
        <f t="shared" si="46"/>
        <v>50000</v>
      </c>
      <c r="I239" s="159">
        <f t="shared" si="46"/>
        <v>50000</v>
      </c>
      <c r="J239" s="150">
        <f t="shared" si="42"/>
        <v>100</v>
      </c>
    </row>
    <row r="240" spans="1:11" s="192" customFormat="1" ht="27" customHeight="1">
      <c r="A240" s="191" t="s">
        <v>106</v>
      </c>
      <c r="B240" s="114" t="s">
        <v>163</v>
      </c>
      <c r="C240" s="166" t="s">
        <v>390</v>
      </c>
      <c r="D240" s="166" t="s">
        <v>488</v>
      </c>
      <c r="E240" s="166" t="s">
        <v>107</v>
      </c>
      <c r="F240" s="166" t="s">
        <v>164</v>
      </c>
      <c r="G240" s="159">
        <v>50000</v>
      </c>
      <c r="H240" s="159">
        <v>50000</v>
      </c>
      <c r="I240" s="159">
        <v>50000</v>
      </c>
      <c r="J240" s="150">
        <f t="shared" si="42"/>
        <v>100</v>
      </c>
      <c r="K240" s="133"/>
    </row>
    <row r="241" spans="1:11" s="187" customFormat="1" ht="29.25" customHeight="1">
      <c r="A241" s="183"/>
      <c r="B241" s="116" t="s">
        <v>92</v>
      </c>
      <c r="C241" s="166" t="s">
        <v>390</v>
      </c>
      <c r="D241" s="166" t="s">
        <v>488</v>
      </c>
      <c r="E241" s="166" t="s">
        <v>91</v>
      </c>
      <c r="F241" s="166"/>
      <c r="G241" s="159">
        <f>G242+G244</f>
        <v>358970.83</v>
      </c>
      <c r="H241" s="159">
        <f>H242+H244</f>
        <v>358970.83</v>
      </c>
      <c r="I241" s="159">
        <f>I242+I244</f>
        <v>18021.55</v>
      </c>
      <c r="J241" s="150">
        <f t="shared" si="42"/>
        <v>5.0203382820826965</v>
      </c>
      <c r="K241" s="186"/>
    </row>
    <row r="242" spans="1:11" s="187" customFormat="1" ht="29.25" customHeight="1">
      <c r="A242" s="183"/>
      <c r="B242" s="116" t="s">
        <v>124</v>
      </c>
      <c r="C242" s="166" t="s">
        <v>390</v>
      </c>
      <c r="D242" s="166" t="s">
        <v>488</v>
      </c>
      <c r="E242" s="166" t="s">
        <v>104</v>
      </c>
      <c r="F242" s="166"/>
      <c r="G242" s="150">
        <f>G243</f>
        <v>346000</v>
      </c>
      <c r="H242" s="150">
        <f>H243</f>
        <v>346000</v>
      </c>
      <c r="I242" s="150">
        <f>I243</f>
        <v>18021.55</v>
      </c>
      <c r="J242" s="150">
        <f t="shared" si="42"/>
        <v>5.208540462427746</v>
      </c>
      <c r="K242" s="186"/>
    </row>
    <row r="243" spans="1:11" s="189" customFormat="1" ht="29.25" customHeight="1">
      <c r="A243" s="188"/>
      <c r="B243" s="116" t="s">
        <v>163</v>
      </c>
      <c r="C243" s="166" t="s">
        <v>390</v>
      </c>
      <c r="D243" s="166" t="s">
        <v>488</v>
      </c>
      <c r="E243" s="166" t="s">
        <v>104</v>
      </c>
      <c r="F243" s="166" t="s">
        <v>164</v>
      </c>
      <c r="G243" s="150">
        <v>346000</v>
      </c>
      <c r="H243" s="150">
        <v>346000</v>
      </c>
      <c r="I243" s="150">
        <v>18021.55</v>
      </c>
      <c r="J243" s="150">
        <f>I243/H243*100</f>
        <v>5.208540462427746</v>
      </c>
      <c r="K243" s="186"/>
    </row>
    <row r="244" spans="1:11" s="187" customFormat="1" ht="30" customHeight="1">
      <c r="A244" s="183"/>
      <c r="B244" s="193" t="s">
        <v>584</v>
      </c>
      <c r="C244" s="166" t="s">
        <v>390</v>
      </c>
      <c r="D244" s="166" t="s">
        <v>488</v>
      </c>
      <c r="E244" s="166" t="s">
        <v>585</v>
      </c>
      <c r="F244" s="166"/>
      <c r="G244" s="150">
        <f>G245</f>
        <v>12970.83</v>
      </c>
      <c r="H244" s="150">
        <f>H245</f>
        <v>12970.83</v>
      </c>
      <c r="I244" s="150">
        <f>I245</f>
        <v>0</v>
      </c>
      <c r="J244" s="150">
        <f t="shared" si="42"/>
        <v>0</v>
      </c>
      <c r="K244" s="186"/>
    </row>
    <row r="245" spans="1:11" s="189" customFormat="1" ht="29.25" customHeight="1">
      <c r="A245" s="188"/>
      <c r="B245" s="116" t="s">
        <v>163</v>
      </c>
      <c r="C245" s="166" t="s">
        <v>390</v>
      </c>
      <c r="D245" s="166" t="s">
        <v>488</v>
      </c>
      <c r="E245" s="166" t="s">
        <v>585</v>
      </c>
      <c r="F245" s="166" t="s">
        <v>164</v>
      </c>
      <c r="G245" s="150">
        <v>12970.83</v>
      </c>
      <c r="H245" s="150">
        <v>12970.83</v>
      </c>
      <c r="I245" s="150">
        <v>0</v>
      </c>
      <c r="J245" s="150">
        <f t="shared" si="42"/>
        <v>0</v>
      </c>
      <c r="K245" s="186"/>
    </row>
    <row r="246" spans="1:10" ht="23.25" customHeight="1">
      <c r="A246" s="183"/>
      <c r="B246" s="114" t="s">
        <v>323</v>
      </c>
      <c r="C246" s="166" t="s">
        <v>390</v>
      </c>
      <c r="D246" s="166" t="s">
        <v>488</v>
      </c>
      <c r="E246" s="166" t="s">
        <v>351</v>
      </c>
      <c r="F246" s="166"/>
      <c r="G246" s="159">
        <f aca="true" t="shared" si="47" ref="G246:I247">G247</f>
        <v>150000</v>
      </c>
      <c r="H246" s="159">
        <f t="shared" si="47"/>
        <v>60000</v>
      </c>
      <c r="I246" s="159">
        <f t="shared" si="47"/>
        <v>60000</v>
      </c>
      <c r="J246" s="150">
        <f t="shared" si="42"/>
        <v>100</v>
      </c>
    </row>
    <row r="247" spans="1:10" ht="28.5" customHeight="1">
      <c r="A247" s="174"/>
      <c r="B247" s="114" t="s">
        <v>569</v>
      </c>
      <c r="C247" s="166" t="s">
        <v>390</v>
      </c>
      <c r="D247" s="166" t="s">
        <v>488</v>
      </c>
      <c r="E247" s="166" t="s">
        <v>93</v>
      </c>
      <c r="F247" s="166"/>
      <c r="G247" s="159">
        <f t="shared" si="47"/>
        <v>150000</v>
      </c>
      <c r="H247" s="159">
        <f t="shared" si="47"/>
        <v>60000</v>
      </c>
      <c r="I247" s="159">
        <f t="shared" si="47"/>
        <v>60000</v>
      </c>
      <c r="J247" s="150">
        <f t="shared" si="42"/>
        <v>100</v>
      </c>
    </row>
    <row r="248" spans="1:10" ht="23.25" customHeight="1">
      <c r="A248" s="174"/>
      <c r="B248" s="114" t="s">
        <v>163</v>
      </c>
      <c r="C248" s="166" t="s">
        <v>390</v>
      </c>
      <c r="D248" s="166" t="s">
        <v>488</v>
      </c>
      <c r="E248" s="166" t="s">
        <v>93</v>
      </c>
      <c r="F248" s="166" t="s">
        <v>164</v>
      </c>
      <c r="G248" s="159">
        <v>150000</v>
      </c>
      <c r="H248" s="159">
        <v>60000</v>
      </c>
      <c r="I248" s="159">
        <v>60000</v>
      </c>
      <c r="J248" s="150">
        <f t="shared" si="42"/>
        <v>100</v>
      </c>
    </row>
    <row r="249" spans="1:11" s="152" customFormat="1" ht="30" customHeight="1">
      <c r="A249" s="146" t="s">
        <v>175</v>
      </c>
      <c r="B249" s="147" t="s">
        <v>17</v>
      </c>
      <c r="C249" s="148" t="s">
        <v>434</v>
      </c>
      <c r="D249" s="148"/>
      <c r="E249" s="148"/>
      <c r="F249" s="148"/>
      <c r="G249" s="167">
        <f>G250+G271+G276</f>
        <v>151544652.96</v>
      </c>
      <c r="H249" s="167">
        <f>H250+H271+H276</f>
        <v>128093541.96000001</v>
      </c>
      <c r="I249" s="167">
        <f>I250+I271+I276</f>
        <v>126128972.93</v>
      </c>
      <c r="J249" s="150">
        <f t="shared" si="42"/>
        <v>98.46630126707443</v>
      </c>
      <c r="K249" s="151"/>
    </row>
    <row r="250" spans="1:11" s="172" customFormat="1" ht="20.25" customHeight="1">
      <c r="A250" s="168"/>
      <c r="B250" s="112" t="s">
        <v>18</v>
      </c>
      <c r="C250" s="170" t="s">
        <v>434</v>
      </c>
      <c r="D250" s="170" t="s">
        <v>179</v>
      </c>
      <c r="E250" s="170"/>
      <c r="F250" s="170"/>
      <c r="G250" s="155">
        <f>G254+G258+G261+G264+G251+G267</f>
        <v>139594675.96</v>
      </c>
      <c r="H250" s="155">
        <f>H254+H258+H261+H264+H252+H267</f>
        <v>117465891.96000001</v>
      </c>
      <c r="I250" s="155">
        <f>I254+I258+I261+I264+I252+I267</f>
        <v>115525598.95</v>
      </c>
      <c r="J250" s="150">
        <f t="shared" si="42"/>
        <v>98.34820731565149</v>
      </c>
      <c r="K250" s="171"/>
    </row>
    <row r="251" spans="1:11" s="185" customFormat="1" ht="27.75" customHeight="1">
      <c r="A251" s="175"/>
      <c r="B251" s="116" t="s">
        <v>317</v>
      </c>
      <c r="C251" s="166" t="s">
        <v>434</v>
      </c>
      <c r="D251" s="166" t="s">
        <v>179</v>
      </c>
      <c r="E251" s="166" t="s">
        <v>496</v>
      </c>
      <c r="F251" s="166"/>
      <c r="G251" s="159">
        <f aca="true" t="shared" si="48" ref="G251:I252">G252</f>
        <v>331197.93</v>
      </c>
      <c r="H251" s="159">
        <f t="shared" si="48"/>
        <v>331197.93</v>
      </c>
      <c r="I251" s="159">
        <f t="shared" si="48"/>
        <v>331197.93</v>
      </c>
      <c r="J251" s="150">
        <f>I251/H251*100</f>
        <v>100</v>
      </c>
      <c r="K251" s="184"/>
    </row>
    <row r="252" spans="1:11" s="185" customFormat="1" ht="27.75" customHeight="1">
      <c r="A252" s="175"/>
      <c r="B252" s="116" t="s">
        <v>318</v>
      </c>
      <c r="C252" s="166" t="s">
        <v>434</v>
      </c>
      <c r="D252" s="166" t="s">
        <v>179</v>
      </c>
      <c r="E252" s="166" t="s">
        <v>319</v>
      </c>
      <c r="F252" s="166"/>
      <c r="G252" s="159">
        <f t="shared" si="48"/>
        <v>331197.93</v>
      </c>
      <c r="H252" s="159">
        <f t="shared" si="48"/>
        <v>331197.93</v>
      </c>
      <c r="I252" s="159">
        <f t="shared" si="48"/>
        <v>331197.93</v>
      </c>
      <c r="J252" s="150">
        <f t="shared" si="42"/>
        <v>100</v>
      </c>
      <c r="K252" s="184"/>
    </row>
    <row r="253" spans="1:11" s="185" customFormat="1" ht="18" customHeight="1">
      <c r="A253" s="175"/>
      <c r="B253" s="116" t="s">
        <v>320</v>
      </c>
      <c r="C253" s="166" t="s">
        <v>434</v>
      </c>
      <c r="D253" s="166" t="s">
        <v>179</v>
      </c>
      <c r="E253" s="166" t="s">
        <v>319</v>
      </c>
      <c r="F253" s="166" t="s">
        <v>321</v>
      </c>
      <c r="G253" s="159">
        <v>331197.93</v>
      </c>
      <c r="H253" s="159">
        <v>331197.93</v>
      </c>
      <c r="I253" s="159">
        <v>331197.93</v>
      </c>
      <c r="J253" s="150">
        <f t="shared" si="42"/>
        <v>100</v>
      </c>
      <c r="K253" s="184"/>
    </row>
    <row r="254" spans="1:10" ht="29.25" customHeight="1">
      <c r="A254" s="174"/>
      <c r="B254" s="114" t="s">
        <v>19</v>
      </c>
      <c r="C254" s="166" t="s">
        <v>434</v>
      </c>
      <c r="D254" s="166" t="s">
        <v>179</v>
      </c>
      <c r="E254" s="166" t="s">
        <v>20</v>
      </c>
      <c r="F254" s="166"/>
      <c r="G254" s="159">
        <f>G255</f>
        <v>14847140.03</v>
      </c>
      <c r="H254" s="159">
        <f>H255</f>
        <v>13995556.03</v>
      </c>
      <c r="I254" s="159">
        <f>I255</f>
        <v>12116472.94</v>
      </c>
      <c r="J254" s="150">
        <f t="shared" si="42"/>
        <v>86.57371607121492</v>
      </c>
    </row>
    <row r="255" spans="1:10" ht="29.25" customHeight="1">
      <c r="A255" s="174"/>
      <c r="B255" s="114" t="s">
        <v>394</v>
      </c>
      <c r="C255" s="166" t="s">
        <v>434</v>
      </c>
      <c r="D255" s="166" t="s">
        <v>179</v>
      </c>
      <c r="E255" s="166" t="s">
        <v>356</v>
      </c>
      <c r="F255" s="166"/>
      <c r="G255" s="159">
        <f>G256+G257</f>
        <v>14847140.03</v>
      </c>
      <c r="H255" s="159">
        <f>H256+H257</f>
        <v>13995556.03</v>
      </c>
      <c r="I255" s="159">
        <f>I256+I257</f>
        <v>12116472.94</v>
      </c>
      <c r="J255" s="150">
        <f t="shared" si="42"/>
        <v>86.57371607121492</v>
      </c>
    </row>
    <row r="256" spans="1:11" s="187" customFormat="1" ht="24.75" customHeight="1">
      <c r="A256" s="183"/>
      <c r="B256" s="116" t="s">
        <v>341</v>
      </c>
      <c r="C256" s="166" t="s">
        <v>434</v>
      </c>
      <c r="D256" s="166" t="s">
        <v>179</v>
      </c>
      <c r="E256" s="166" t="s">
        <v>356</v>
      </c>
      <c r="F256" s="166" t="s">
        <v>342</v>
      </c>
      <c r="G256" s="159">
        <v>14642140.03</v>
      </c>
      <c r="H256" s="159">
        <v>13790556.03</v>
      </c>
      <c r="I256" s="159">
        <v>12116472.94</v>
      </c>
      <c r="J256" s="150">
        <f t="shared" si="42"/>
        <v>87.86065560838739</v>
      </c>
      <c r="K256" s="186" t="s">
        <v>125</v>
      </c>
    </row>
    <row r="257" spans="1:11" s="187" customFormat="1" ht="24.75" customHeight="1">
      <c r="A257" s="183"/>
      <c r="B257" s="114" t="s">
        <v>531</v>
      </c>
      <c r="C257" s="166" t="s">
        <v>434</v>
      </c>
      <c r="D257" s="166" t="s">
        <v>179</v>
      </c>
      <c r="E257" s="166" t="s">
        <v>356</v>
      </c>
      <c r="F257" s="166" t="s">
        <v>532</v>
      </c>
      <c r="G257" s="159">
        <v>205000</v>
      </c>
      <c r="H257" s="159">
        <v>205000</v>
      </c>
      <c r="I257" s="159">
        <v>0</v>
      </c>
      <c r="J257" s="150">
        <v>0</v>
      </c>
      <c r="K257" s="186" t="s">
        <v>125</v>
      </c>
    </row>
    <row r="258" spans="1:10" ht="18" customHeight="1">
      <c r="A258" s="174"/>
      <c r="B258" s="114" t="s">
        <v>21</v>
      </c>
      <c r="C258" s="166" t="s">
        <v>434</v>
      </c>
      <c r="D258" s="166" t="s">
        <v>179</v>
      </c>
      <c r="E258" s="166" t="s">
        <v>22</v>
      </c>
      <c r="F258" s="166"/>
      <c r="G258" s="159">
        <f aca="true" t="shared" si="49" ref="G258:I259">G259</f>
        <v>1828466</v>
      </c>
      <c r="H258" s="159">
        <f t="shared" si="49"/>
        <v>1480866</v>
      </c>
      <c r="I258" s="159">
        <f t="shared" si="49"/>
        <v>1463616.96</v>
      </c>
      <c r="J258" s="150">
        <f t="shared" si="42"/>
        <v>98.83520588628546</v>
      </c>
    </row>
    <row r="259" spans="1:10" ht="24.75" customHeight="1">
      <c r="A259" s="174"/>
      <c r="B259" s="114" t="s">
        <v>394</v>
      </c>
      <c r="C259" s="166" t="s">
        <v>434</v>
      </c>
      <c r="D259" s="166" t="s">
        <v>179</v>
      </c>
      <c r="E259" s="166" t="s">
        <v>357</v>
      </c>
      <c r="F259" s="166"/>
      <c r="G259" s="159">
        <f t="shared" si="49"/>
        <v>1828466</v>
      </c>
      <c r="H259" s="159">
        <f t="shared" si="49"/>
        <v>1480866</v>
      </c>
      <c r="I259" s="159">
        <f t="shared" si="49"/>
        <v>1463616.96</v>
      </c>
      <c r="J259" s="150">
        <f aca="true" t="shared" si="50" ref="J259:J286">I259/H259*100</f>
        <v>98.83520588628546</v>
      </c>
    </row>
    <row r="260" spans="1:11" s="187" customFormat="1" ht="21.75" customHeight="1">
      <c r="A260" s="183"/>
      <c r="B260" s="116" t="s">
        <v>341</v>
      </c>
      <c r="C260" s="166" t="s">
        <v>434</v>
      </c>
      <c r="D260" s="166" t="s">
        <v>179</v>
      </c>
      <c r="E260" s="166" t="s">
        <v>357</v>
      </c>
      <c r="F260" s="166" t="s">
        <v>342</v>
      </c>
      <c r="G260" s="159">
        <v>1828466</v>
      </c>
      <c r="H260" s="159">
        <v>1480866</v>
      </c>
      <c r="I260" s="159">
        <v>1463616.96</v>
      </c>
      <c r="J260" s="150">
        <f t="shared" si="50"/>
        <v>98.83520588628546</v>
      </c>
      <c r="K260" s="186" t="s">
        <v>126</v>
      </c>
    </row>
    <row r="261" spans="1:10" ht="21" customHeight="1">
      <c r="A261" s="174"/>
      <c r="B261" s="114" t="s">
        <v>23</v>
      </c>
      <c r="C261" s="166" t="s">
        <v>434</v>
      </c>
      <c r="D261" s="166" t="s">
        <v>179</v>
      </c>
      <c r="E261" s="166" t="s">
        <v>24</v>
      </c>
      <c r="F261" s="166"/>
      <c r="G261" s="159">
        <f aca="true" t="shared" si="51" ref="G261:I262">G262</f>
        <v>2784072</v>
      </c>
      <c r="H261" s="159">
        <f t="shared" si="51"/>
        <v>2554472</v>
      </c>
      <c r="I261" s="159">
        <f t="shared" si="51"/>
        <v>2549311.12</v>
      </c>
      <c r="J261" s="150">
        <f t="shared" si="50"/>
        <v>99.79796685968765</v>
      </c>
    </row>
    <row r="262" spans="1:10" ht="24.75" customHeight="1">
      <c r="A262" s="174"/>
      <c r="B262" s="114" t="s">
        <v>394</v>
      </c>
      <c r="C262" s="166" t="s">
        <v>434</v>
      </c>
      <c r="D262" s="166" t="s">
        <v>179</v>
      </c>
      <c r="E262" s="166" t="s">
        <v>358</v>
      </c>
      <c r="F262" s="166"/>
      <c r="G262" s="159">
        <f>G263</f>
        <v>2784072</v>
      </c>
      <c r="H262" s="159">
        <f t="shared" si="51"/>
        <v>2554472</v>
      </c>
      <c r="I262" s="159">
        <f>I263</f>
        <v>2549311.12</v>
      </c>
      <c r="J262" s="150">
        <f t="shared" si="50"/>
        <v>99.79796685968765</v>
      </c>
    </row>
    <row r="263" spans="1:10" ht="21.75" customHeight="1">
      <c r="A263" s="174"/>
      <c r="B263" s="114" t="s">
        <v>341</v>
      </c>
      <c r="C263" s="166" t="s">
        <v>434</v>
      </c>
      <c r="D263" s="166" t="s">
        <v>179</v>
      </c>
      <c r="E263" s="166" t="s">
        <v>358</v>
      </c>
      <c r="F263" s="166" t="s">
        <v>342</v>
      </c>
      <c r="G263" s="159">
        <v>2784072</v>
      </c>
      <c r="H263" s="159">
        <v>2554472</v>
      </c>
      <c r="I263" s="159">
        <v>2549311.12</v>
      </c>
      <c r="J263" s="150">
        <f t="shared" si="50"/>
        <v>99.79796685968765</v>
      </c>
    </row>
    <row r="264" spans="1:10" ht="25.5">
      <c r="A264" s="174"/>
      <c r="B264" s="114" t="s">
        <v>25</v>
      </c>
      <c r="C264" s="166" t="s">
        <v>434</v>
      </c>
      <c r="D264" s="166" t="s">
        <v>179</v>
      </c>
      <c r="E264" s="166" t="s">
        <v>26</v>
      </c>
      <c r="F264" s="166"/>
      <c r="G264" s="159">
        <f aca="true" t="shared" si="52" ref="G264:I265">G265</f>
        <v>38800</v>
      </c>
      <c r="H264" s="159">
        <f t="shared" si="52"/>
        <v>38800</v>
      </c>
      <c r="I264" s="159">
        <f t="shared" si="52"/>
        <v>0</v>
      </c>
      <c r="J264" s="150">
        <f t="shared" si="50"/>
        <v>0</v>
      </c>
    </row>
    <row r="265" spans="1:10" ht="12.75">
      <c r="A265" s="174"/>
      <c r="B265" s="114" t="s">
        <v>359</v>
      </c>
      <c r="C265" s="166" t="s">
        <v>434</v>
      </c>
      <c r="D265" s="166" t="s">
        <v>179</v>
      </c>
      <c r="E265" s="166" t="s">
        <v>360</v>
      </c>
      <c r="F265" s="166"/>
      <c r="G265" s="159">
        <f t="shared" si="52"/>
        <v>38800</v>
      </c>
      <c r="H265" s="159">
        <f t="shared" si="52"/>
        <v>38800</v>
      </c>
      <c r="I265" s="159">
        <f t="shared" si="52"/>
        <v>0</v>
      </c>
      <c r="J265" s="150">
        <f t="shared" si="50"/>
        <v>0</v>
      </c>
    </row>
    <row r="266" spans="1:10" ht="21.75" customHeight="1">
      <c r="A266" s="174"/>
      <c r="B266" s="114" t="s">
        <v>341</v>
      </c>
      <c r="C266" s="166" t="s">
        <v>434</v>
      </c>
      <c r="D266" s="166" t="s">
        <v>179</v>
      </c>
      <c r="E266" s="166" t="s">
        <v>360</v>
      </c>
      <c r="F266" s="166" t="s">
        <v>342</v>
      </c>
      <c r="G266" s="159">
        <v>38800</v>
      </c>
      <c r="H266" s="159">
        <v>38800</v>
      </c>
      <c r="I266" s="159">
        <v>0</v>
      </c>
      <c r="J266" s="150">
        <f t="shared" si="50"/>
        <v>0</v>
      </c>
    </row>
    <row r="267" spans="1:10" ht="22.5" customHeight="1">
      <c r="A267" s="183"/>
      <c r="B267" s="114" t="s">
        <v>501</v>
      </c>
      <c r="C267" s="166" t="s">
        <v>434</v>
      </c>
      <c r="D267" s="166" t="s">
        <v>179</v>
      </c>
      <c r="E267" s="166" t="s">
        <v>502</v>
      </c>
      <c r="F267" s="166"/>
      <c r="G267" s="159">
        <f>G268</f>
        <v>119765000</v>
      </c>
      <c r="H267" s="159">
        <f aca="true" t="shared" si="53" ref="H267:I269">H268</f>
        <v>99065000</v>
      </c>
      <c r="I267" s="159">
        <f t="shared" si="53"/>
        <v>99065000</v>
      </c>
      <c r="J267" s="150">
        <f t="shared" si="50"/>
        <v>100</v>
      </c>
    </row>
    <row r="268" spans="1:10" ht="27" customHeight="1">
      <c r="A268" s="174"/>
      <c r="B268" s="114" t="s">
        <v>94</v>
      </c>
      <c r="C268" s="166" t="s">
        <v>434</v>
      </c>
      <c r="D268" s="166" t="s">
        <v>179</v>
      </c>
      <c r="E268" s="166" t="s">
        <v>173</v>
      </c>
      <c r="F268" s="166"/>
      <c r="G268" s="159">
        <f>G269</f>
        <v>119765000</v>
      </c>
      <c r="H268" s="159">
        <f t="shared" si="53"/>
        <v>99065000</v>
      </c>
      <c r="I268" s="159">
        <f t="shared" si="53"/>
        <v>99065000</v>
      </c>
      <c r="J268" s="150">
        <f t="shared" si="50"/>
        <v>100</v>
      </c>
    </row>
    <row r="269" spans="1:10" ht="27.75" customHeight="1">
      <c r="A269" s="174"/>
      <c r="B269" s="114" t="s">
        <v>96</v>
      </c>
      <c r="C269" s="166" t="s">
        <v>434</v>
      </c>
      <c r="D269" s="166" t="s">
        <v>179</v>
      </c>
      <c r="E269" s="166" t="s">
        <v>95</v>
      </c>
      <c r="F269" s="166"/>
      <c r="G269" s="159">
        <f>G270</f>
        <v>119765000</v>
      </c>
      <c r="H269" s="159">
        <f>H270</f>
        <v>99065000</v>
      </c>
      <c r="I269" s="159">
        <f t="shared" si="53"/>
        <v>99065000</v>
      </c>
      <c r="J269" s="150">
        <f t="shared" si="50"/>
        <v>100</v>
      </c>
    </row>
    <row r="270" spans="1:10" ht="19.5" customHeight="1">
      <c r="A270" s="174"/>
      <c r="B270" s="114" t="s">
        <v>320</v>
      </c>
      <c r="C270" s="166" t="s">
        <v>434</v>
      </c>
      <c r="D270" s="166" t="s">
        <v>179</v>
      </c>
      <c r="E270" s="166" t="s">
        <v>95</v>
      </c>
      <c r="F270" s="166" t="s">
        <v>321</v>
      </c>
      <c r="G270" s="159">
        <v>119765000</v>
      </c>
      <c r="H270" s="159">
        <v>99065000</v>
      </c>
      <c r="I270" s="159">
        <v>99065000</v>
      </c>
      <c r="J270" s="150">
        <f t="shared" si="50"/>
        <v>100</v>
      </c>
    </row>
    <row r="271" spans="1:11" s="172" customFormat="1" ht="18" customHeight="1">
      <c r="A271" s="168"/>
      <c r="B271" s="112" t="s">
        <v>142</v>
      </c>
      <c r="C271" s="170" t="s">
        <v>434</v>
      </c>
      <c r="D271" s="170" t="s">
        <v>186</v>
      </c>
      <c r="E271" s="170"/>
      <c r="F271" s="170"/>
      <c r="G271" s="155">
        <f aca="true" t="shared" si="54" ref="G271:I272">G272</f>
        <v>3501200</v>
      </c>
      <c r="H271" s="155">
        <f t="shared" si="54"/>
        <v>2590178</v>
      </c>
      <c r="I271" s="155">
        <f t="shared" si="54"/>
        <v>2570978</v>
      </c>
      <c r="J271" s="150">
        <f t="shared" si="50"/>
        <v>99.25873820254824</v>
      </c>
      <c r="K271" s="171"/>
    </row>
    <row r="272" spans="1:10" ht="31.5" customHeight="1">
      <c r="A272" s="174"/>
      <c r="B272" s="114" t="s">
        <v>143</v>
      </c>
      <c r="C272" s="166" t="s">
        <v>434</v>
      </c>
      <c r="D272" s="166" t="s">
        <v>186</v>
      </c>
      <c r="E272" s="166" t="s">
        <v>144</v>
      </c>
      <c r="F272" s="166"/>
      <c r="G272" s="159">
        <f t="shared" si="54"/>
        <v>3501200</v>
      </c>
      <c r="H272" s="159">
        <f t="shared" si="54"/>
        <v>2590178</v>
      </c>
      <c r="I272" s="159">
        <f t="shared" si="54"/>
        <v>2570978</v>
      </c>
      <c r="J272" s="150">
        <f t="shared" si="50"/>
        <v>99.25873820254824</v>
      </c>
    </row>
    <row r="273" spans="1:10" ht="28.5" customHeight="1">
      <c r="A273" s="174"/>
      <c r="B273" s="114" t="s">
        <v>141</v>
      </c>
      <c r="C273" s="166" t="s">
        <v>434</v>
      </c>
      <c r="D273" s="166" t="s">
        <v>186</v>
      </c>
      <c r="E273" s="166" t="s">
        <v>362</v>
      </c>
      <c r="F273" s="166"/>
      <c r="G273" s="159">
        <f>G274+G275</f>
        <v>3501200</v>
      </c>
      <c r="H273" s="159">
        <f>H274+H275</f>
        <v>2590178</v>
      </c>
      <c r="I273" s="159">
        <f>I274+I275</f>
        <v>2570978</v>
      </c>
      <c r="J273" s="150">
        <f t="shared" si="50"/>
        <v>99.25873820254824</v>
      </c>
    </row>
    <row r="274" spans="1:10" ht="27" customHeight="1">
      <c r="A274" s="174"/>
      <c r="B274" s="114" t="s">
        <v>307</v>
      </c>
      <c r="C274" s="166" t="s">
        <v>434</v>
      </c>
      <c r="D274" s="166" t="s">
        <v>186</v>
      </c>
      <c r="E274" s="166" t="s">
        <v>362</v>
      </c>
      <c r="F274" s="166" t="s">
        <v>308</v>
      </c>
      <c r="G274" s="159">
        <v>3327000</v>
      </c>
      <c r="H274" s="159">
        <v>2415978</v>
      </c>
      <c r="I274" s="159">
        <v>2415978</v>
      </c>
      <c r="J274" s="150">
        <f t="shared" si="50"/>
        <v>100</v>
      </c>
    </row>
    <row r="275" spans="1:10" ht="21.75" customHeight="1">
      <c r="A275" s="174"/>
      <c r="B275" s="114" t="s">
        <v>531</v>
      </c>
      <c r="C275" s="166" t="s">
        <v>434</v>
      </c>
      <c r="D275" s="166" t="s">
        <v>186</v>
      </c>
      <c r="E275" s="166" t="s">
        <v>362</v>
      </c>
      <c r="F275" s="166" t="s">
        <v>532</v>
      </c>
      <c r="G275" s="159">
        <v>174200</v>
      </c>
      <c r="H275" s="159">
        <v>174200</v>
      </c>
      <c r="I275" s="159">
        <v>155000</v>
      </c>
      <c r="J275" s="150">
        <f t="shared" si="50"/>
        <v>88.97818599311137</v>
      </c>
    </row>
    <row r="276" spans="1:11" s="172" customFormat="1" ht="30" customHeight="1">
      <c r="A276" s="168"/>
      <c r="B276" s="112" t="s">
        <v>145</v>
      </c>
      <c r="C276" s="169" t="s">
        <v>434</v>
      </c>
      <c r="D276" s="169" t="s">
        <v>146</v>
      </c>
      <c r="E276" s="169"/>
      <c r="F276" s="169"/>
      <c r="G276" s="155">
        <f>G277+G282+G280</f>
        <v>8448777</v>
      </c>
      <c r="H276" s="155">
        <f>H277+H282+H280</f>
        <v>8037472</v>
      </c>
      <c r="I276" s="155">
        <f>I277+I282+I280</f>
        <v>8032395.9799999995</v>
      </c>
      <c r="J276" s="150">
        <f t="shared" si="50"/>
        <v>99.93684556537178</v>
      </c>
      <c r="K276" s="171"/>
    </row>
    <row r="277" spans="1:10" ht="38.25">
      <c r="A277" s="174"/>
      <c r="B277" s="114" t="s">
        <v>559</v>
      </c>
      <c r="C277" s="173" t="s">
        <v>434</v>
      </c>
      <c r="D277" s="173" t="s">
        <v>146</v>
      </c>
      <c r="E277" s="173" t="s">
        <v>529</v>
      </c>
      <c r="F277" s="173"/>
      <c r="G277" s="159">
        <f aca="true" t="shared" si="55" ref="G277:I278">G278</f>
        <v>4150649</v>
      </c>
      <c r="H277" s="159">
        <f t="shared" si="55"/>
        <v>3868549</v>
      </c>
      <c r="I277" s="159">
        <f t="shared" si="55"/>
        <v>3866579.91</v>
      </c>
      <c r="J277" s="150">
        <f t="shared" si="50"/>
        <v>99.94910003724911</v>
      </c>
    </row>
    <row r="278" spans="1:10" ht="21" customHeight="1">
      <c r="A278" s="174"/>
      <c r="B278" s="114" t="s">
        <v>187</v>
      </c>
      <c r="C278" s="173" t="s">
        <v>434</v>
      </c>
      <c r="D278" s="173" t="s">
        <v>146</v>
      </c>
      <c r="E278" s="173" t="s">
        <v>535</v>
      </c>
      <c r="F278" s="173"/>
      <c r="G278" s="159">
        <f t="shared" si="55"/>
        <v>4150649</v>
      </c>
      <c r="H278" s="159">
        <f t="shared" si="55"/>
        <v>3868549</v>
      </c>
      <c r="I278" s="159">
        <f t="shared" si="55"/>
        <v>3866579.91</v>
      </c>
      <c r="J278" s="150">
        <f t="shared" si="50"/>
        <v>99.94910003724911</v>
      </c>
    </row>
    <row r="279" spans="1:10" ht="19.5" customHeight="1">
      <c r="A279" s="174"/>
      <c r="B279" s="114" t="s">
        <v>531</v>
      </c>
      <c r="C279" s="173" t="s">
        <v>434</v>
      </c>
      <c r="D279" s="173" t="s">
        <v>146</v>
      </c>
      <c r="E279" s="173" t="s">
        <v>535</v>
      </c>
      <c r="F279" s="173" t="s">
        <v>532</v>
      </c>
      <c r="G279" s="159">
        <v>4150649</v>
      </c>
      <c r="H279" s="159">
        <v>3868549</v>
      </c>
      <c r="I279" s="159">
        <v>3866579.91</v>
      </c>
      <c r="J279" s="150">
        <f t="shared" si="50"/>
        <v>99.94910003724911</v>
      </c>
    </row>
    <row r="280" spans="1:11" s="187" customFormat="1" ht="25.5" customHeight="1">
      <c r="A280" s="183"/>
      <c r="B280" s="116" t="s">
        <v>141</v>
      </c>
      <c r="C280" s="166" t="s">
        <v>434</v>
      </c>
      <c r="D280" s="166" t="s">
        <v>146</v>
      </c>
      <c r="E280" s="173" t="s">
        <v>361</v>
      </c>
      <c r="F280" s="166"/>
      <c r="G280" s="159">
        <f>G281</f>
        <v>1225300</v>
      </c>
      <c r="H280" s="159">
        <f>H281</f>
        <v>1180595</v>
      </c>
      <c r="I280" s="159">
        <f>I281</f>
        <v>1180534.8</v>
      </c>
      <c r="J280" s="150">
        <f>I280/H280*100</f>
        <v>99.99490087625308</v>
      </c>
      <c r="K280" s="186"/>
    </row>
    <row r="281" spans="1:11" s="187" customFormat="1" ht="26.25" customHeight="1">
      <c r="A281" s="183"/>
      <c r="B281" s="114" t="s">
        <v>273</v>
      </c>
      <c r="C281" s="166" t="s">
        <v>434</v>
      </c>
      <c r="D281" s="166" t="s">
        <v>146</v>
      </c>
      <c r="E281" s="173" t="s">
        <v>361</v>
      </c>
      <c r="F281" s="166" t="s">
        <v>274</v>
      </c>
      <c r="G281" s="159">
        <v>1225300</v>
      </c>
      <c r="H281" s="159">
        <v>1180595</v>
      </c>
      <c r="I281" s="159">
        <v>1180534.8</v>
      </c>
      <c r="J281" s="150">
        <f>I281/H281*100</f>
        <v>99.99490087625308</v>
      </c>
      <c r="K281" s="186"/>
    </row>
    <row r="282" spans="1:10" ht="38.25">
      <c r="A282" s="174"/>
      <c r="B282" s="114" t="s">
        <v>403</v>
      </c>
      <c r="C282" s="173" t="s">
        <v>434</v>
      </c>
      <c r="D282" s="173" t="s">
        <v>146</v>
      </c>
      <c r="E282" s="173" t="s">
        <v>16</v>
      </c>
      <c r="F282" s="173"/>
      <c r="G282" s="159">
        <f aca="true" t="shared" si="56" ref="G282:I283">G283</f>
        <v>3072828</v>
      </c>
      <c r="H282" s="159">
        <f t="shared" si="56"/>
        <v>2988328</v>
      </c>
      <c r="I282" s="159">
        <f t="shared" si="56"/>
        <v>2985281.27</v>
      </c>
      <c r="J282" s="150">
        <f t="shared" si="50"/>
        <v>99.89804566299281</v>
      </c>
    </row>
    <row r="283" spans="1:11" s="187" customFormat="1" ht="25.5" customHeight="1">
      <c r="A283" s="183"/>
      <c r="B283" s="116" t="s">
        <v>394</v>
      </c>
      <c r="C283" s="166" t="s">
        <v>434</v>
      </c>
      <c r="D283" s="166" t="s">
        <v>146</v>
      </c>
      <c r="E283" s="166" t="s">
        <v>355</v>
      </c>
      <c r="F283" s="166"/>
      <c r="G283" s="159">
        <f t="shared" si="56"/>
        <v>3072828</v>
      </c>
      <c r="H283" s="159">
        <f t="shared" si="56"/>
        <v>2988328</v>
      </c>
      <c r="I283" s="159">
        <f t="shared" si="56"/>
        <v>2985281.27</v>
      </c>
      <c r="J283" s="150">
        <f t="shared" si="50"/>
        <v>99.89804566299281</v>
      </c>
      <c r="K283" s="186"/>
    </row>
    <row r="284" spans="1:11" s="187" customFormat="1" ht="26.25" customHeight="1">
      <c r="A284" s="183"/>
      <c r="B284" s="116" t="s">
        <v>341</v>
      </c>
      <c r="C284" s="166" t="s">
        <v>434</v>
      </c>
      <c r="D284" s="166" t="s">
        <v>146</v>
      </c>
      <c r="E284" s="166" t="s">
        <v>355</v>
      </c>
      <c r="F284" s="166" t="s">
        <v>342</v>
      </c>
      <c r="G284" s="159">
        <v>3072828</v>
      </c>
      <c r="H284" s="159">
        <v>2988328</v>
      </c>
      <c r="I284" s="159">
        <v>2985281.27</v>
      </c>
      <c r="J284" s="150">
        <f t="shared" si="50"/>
        <v>99.89804566299281</v>
      </c>
      <c r="K284" s="186"/>
    </row>
    <row r="285" spans="1:11" s="152" customFormat="1" ht="18" customHeight="1">
      <c r="A285" s="146" t="s">
        <v>176</v>
      </c>
      <c r="B285" s="147" t="s">
        <v>147</v>
      </c>
      <c r="C285" s="148" t="s">
        <v>488</v>
      </c>
      <c r="D285" s="148"/>
      <c r="E285" s="148"/>
      <c r="F285" s="148"/>
      <c r="G285" s="167">
        <f>G286+G290+G297+G301+G309+G320</f>
        <v>272293349.36</v>
      </c>
      <c r="H285" s="167">
        <f>H286+H290+H297+H301+H309+H320</f>
        <v>240368303.35999998</v>
      </c>
      <c r="I285" s="167">
        <f>I286+I290+I297+I301+I309+I320</f>
        <v>233533050.14</v>
      </c>
      <c r="J285" s="150">
        <f t="shared" si="50"/>
        <v>97.15634169545108</v>
      </c>
      <c r="K285" s="151"/>
    </row>
    <row r="286" spans="1:11" s="172" customFormat="1" ht="18" customHeight="1">
      <c r="A286" s="146"/>
      <c r="B286" s="112" t="s">
        <v>363</v>
      </c>
      <c r="C286" s="169" t="s">
        <v>488</v>
      </c>
      <c r="D286" s="170" t="s">
        <v>179</v>
      </c>
      <c r="E286" s="170"/>
      <c r="F286" s="170"/>
      <c r="G286" s="155">
        <f aca="true" t="shared" si="57" ref="G286:I288">G287</f>
        <v>135386807.7</v>
      </c>
      <c r="H286" s="155">
        <f t="shared" si="57"/>
        <v>123582678.7</v>
      </c>
      <c r="I286" s="155">
        <f t="shared" si="57"/>
        <v>120718498.9</v>
      </c>
      <c r="J286" s="150">
        <f t="shared" si="50"/>
        <v>97.68237763566134</v>
      </c>
      <c r="K286" s="171"/>
    </row>
    <row r="287" spans="1:10" ht="22.5" customHeight="1">
      <c r="A287" s="174"/>
      <c r="B287" s="114" t="s">
        <v>148</v>
      </c>
      <c r="C287" s="173" t="s">
        <v>488</v>
      </c>
      <c r="D287" s="166" t="s">
        <v>179</v>
      </c>
      <c r="E287" s="166" t="s">
        <v>149</v>
      </c>
      <c r="F287" s="166"/>
      <c r="G287" s="159">
        <f t="shared" si="57"/>
        <v>135386807.7</v>
      </c>
      <c r="H287" s="159">
        <f t="shared" si="57"/>
        <v>123582678.7</v>
      </c>
      <c r="I287" s="159">
        <f t="shared" si="57"/>
        <v>120718498.9</v>
      </c>
      <c r="J287" s="150">
        <f aca="true" t="shared" si="58" ref="J287:J311">I287/H287*100</f>
        <v>97.68237763566134</v>
      </c>
    </row>
    <row r="288" spans="1:10" ht="23.25" customHeight="1">
      <c r="A288" s="174"/>
      <c r="B288" s="114" t="s">
        <v>394</v>
      </c>
      <c r="C288" s="173" t="s">
        <v>488</v>
      </c>
      <c r="D288" s="166" t="s">
        <v>179</v>
      </c>
      <c r="E288" s="166" t="s">
        <v>364</v>
      </c>
      <c r="F288" s="166"/>
      <c r="G288" s="159">
        <f t="shared" si="57"/>
        <v>135386807.7</v>
      </c>
      <c r="H288" s="159">
        <f t="shared" si="57"/>
        <v>123582678.7</v>
      </c>
      <c r="I288" s="159">
        <f t="shared" si="57"/>
        <v>120718498.9</v>
      </c>
      <c r="J288" s="150">
        <f t="shared" si="58"/>
        <v>97.68237763566134</v>
      </c>
    </row>
    <row r="289" spans="1:11" s="187" customFormat="1" ht="22.5" customHeight="1">
      <c r="A289" s="183"/>
      <c r="B289" s="116" t="s">
        <v>341</v>
      </c>
      <c r="C289" s="166" t="s">
        <v>488</v>
      </c>
      <c r="D289" s="166" t="s">
        <v>179</v>
      </c>
      <c r="E289" s="166" t="s">
        <v>364</v>
      </c>
      <c r="F289" s="166" t="s">
        <v>342</v>
      </c>
      <c r="G289" s="159">
        <v>135386807.7</v>
      </c>
      <c r="H289" s="159">
        <v>123582678.7</v>
      </c>
      <c r="I289" s="159">
        <v>120718498.9</v>
      </c>
      <c r="J289" s="150">
        <f t="shared" si="58"/>
        <v>97.68237763566134</v>
      </c>
      <c r="K289" s="186" t="s">
        <v>126</v>
      </c>
    </row>
    <row r="290" spans="1:10" ht="24" customHeight="1">
      <c r="A290" s="174"/>
      <c r="B290" s="112" t="s">
        <v>365</v>
      </c>
      <c r="C290" s="169" t="s">
        <v>488</v>
      </c>
      <c r="D290" s="170" t="s">
        <v>181</v>
      </c>
      <c r="E290" s="166"/>
      <c r="F290" s="166"/>
      <c r="G290" s="155">
        <f>G291+G294</f>
        <v>62959415.19</v>
      </c>
      <c r="H290" s="155">
        <f>H291+H294</f>
        <v>52485377.19</v>
      </c>
      <c r="I290" s="155">
        <f>I291+I294</f>
        <v>51679509.980000004</v>
      </c>
      <c r="J290" s="150">
        <f t="shared" si="58"/>
        <v>98.46458718000119</v>
      </c>
    </row>
    <row r="291" spans="1:10" ht="24" customHeight="1">
      <c r="A291" s="174"/>
      <c r="B291" s="114" t="s">
        <v>148</v>
      </c>
      <c r="C291" s="173" t="s">
        <v>488</v>
      </c>
      <c r="D291" s="166" t="s">
        <v>181</v>
      </c>
      <c r="E291" s="166" t="s">
        <v>149</v>
      </c>
      <c r="F291" s="166"/>
      <c r="G291" s="159">
        <f aca="true" t="shared" si="59" ref="G291:I292">G292</f>
        <v>40768112.68</v>
      </c>
      <c r="H291" s="159">
        <f t="shared" si="59"/>
        <v>36164989.68</v>
      </c>
      <c r="I291" s="159">
        <f t="shared" si="59"/>
        <v>35455143.27</v>
      </c>
      <c r="J291" s="150">
        <f t="shared" si="58"/>
        <v>98.03720002056974</v>
      </c>
    </row>
    <row r="292" spans="1:10" ht="19.5" customHeight="1">
      <c r="A292" s="174"/>
      <c r="B292" s="114" t="s">
        <v>394</v>
      </c>
      <c r="C292" s="173" t="s">
        <v>488</v>
      </c>
      <c r="D292" s="166" t="s">
        <v>181</v>
      </c>
      <c r="E292" s="166" t="s">
        <v>364</v>
      </c>
      <c r="F292" s="166"/>
      <c r="G292" s="159">
        <f t="shared" si="59"/>
        <v>40768112.68</v>
      </c>
      <c r="H292" s="159">
        <f t="shared" si="59"/>
        <v>36164989.68</v>
      </c>
      <c r="I292" s="159">
        <f t="shared" si="59"/>
        <v>35455143.27</v>
      </c>
      <c r="J292" s="150">
        <f t="shared" si="58"/>
        <v>98.03720002056974</v>
      </c>
    </row>
    <row r="293" spans="1:11" s="187" customFormat="1" ht="18.75" customHeight="1">
      <c r="A293" s="183"/>
      <c r="B293" s="116" t="s">
        <v>341</v>
      </c>
      <c r="C293" s="166" t="s">
        <v>488</v>
      </c>
      <c r="D293" s="166" t="s">
        <v>181</v>
      </c>
      <c r="E293" s="166" t="s">
        <v>364</v>
      </c>
      <c r="F293" s="166" t="s">
        <v>342</v>
      </c>
      <c r="G293" s="159">
        <v>40768112.68</v>
      </c>
      <c r="H293" s="159">
        <v>36164989.68</v>
      </c>
      <c r="I293" s="159">
        <v>35455143.27</v>
      </c>
      <c r="J293" s="150">
        <f t="shared" si="58"/>
        <v>98.03720002056974</v>
      </c>
      <c r="K293" s="186" t="s">
        <v>125</v>
      </c>
    </row>
    <row r="294" spans="1:10" ht="23.25" customHeight="1">
      <c r="A294" s="174"/>
      <c r="B294" s="114" t="s">
        <v>150</v>
      </c>
      <c r="C294" s="173" t="s">
        <v>488</v>
      </c>
      <c r="D294" s="166" t="s">
        <v>181</v>
      </c>
      <c r="E294" s="166" t="s">
        <v>151</v>
      </c>
      <c r="F294" s="166"/>
      <c r="G294" s="159">
        <f aca="true" t="shared" si="60" ref="G294:I295">G295</f>
        <v>22191302.51</v>
      </c>
      <c r="H294" s="159">
        <f t="shared" si="60"/>
        <v>16320387.51</v>
      </c>
      <c r="I294" s="159">
        <f t="shared" si="60"/>
        <v>16224366.71</v>
      </c>
      <c r="J294" s="150">
        <f t="shared" si="58"/>
        <v>99.4116512249408</v>
      </c>
    </row>
    <row r="295" spans="1:10" ht="23.25" customHeight="1">
      <c r="A295" s="174"/>
      <c r="B295" s="114" t="s">
        <v>394</v>
      </c>
      <c r="C295" s="173" t="s">
        <v>488</v>
      </c>
      <c r="D295" s="166" t="s">
        <v>181</v>
      </c>
      <c r="E295" s="166" t="s">
        <v>366</v>
      </c>
      <c r="F295" s="166"/>
      <c r="G295" s="159">
        <f t="shared" si="60"/>
        <v>22191302.51</v>
      </c>
      <c r="H295" s="159">
        <f t="shared" si="60"/>
        <v>16320387.51</v>
      </c>
      <c r="I295" s="159">
        <f t="shared" si="60"/>
        <v>16224366.71</v>
      </c>
      <c r="J295" s="150">
        <f t="shared" si="58"/>
        <v>99.4116512249408</v>
      </c>
    </row>
    <row r="296" spans="1:11" s="187" customFormat="1" ht="32.25" customHeight="1">
      <c r="A296" s="183"/>
      <c r="B296" s="116" t="s">
        <v>341</v>
      </c>
      <c r="C296" s="166" t="s">
        <v>488</v>
      </c>
      <c r="D296" s="166" t="s">
        <v>181</v>
      </c>
      <c r="E296" s="166" t="s">
        <v>366</v>
      </c>
      <c r="F296" s="166" t="s">
        <v>342</v>
      </c>
      <c r="G296" s="159">
        <v>22191302.51</v>
      </c>
      <c r="H296" s="159">
        <v>16320387.51</v>
      </c>
      <c r="I296" s="159">
        <v>16224366.71</v>
      </c>
      <c r="J296" s="150">
        <f>I296/H296*100</f>
        <v>99.4116512249408</v>
      </c>
      <c r="K296" s="186" t="s">
        <v>127</v>
      </c>
    </row>
    <row r="297" spans="1:11" s="187" customFormat="1" ht="18.75" customHeight="1">
      <c r="A297" s="183"/>
      <c r="B297" s="190" t="s">
        <v>367</v>
      </c>
      <c r="C297" s="170" t="s">
        <v>488</v>
      </c>
      <c r="D297" s="170" t="s">
        <v>430</v>
      </c>
      <c r="E297" s="166"/>
      <c r="F297" s="166"/>
      <c r="G297" s="155">
        <f aca="true" t="shared" si="61" ref="G297:H299">G298</f>
        <v>5110775</v>
      </c>
      <c r="H297" s="155">
        <f t="shared" si="61"/>
        <v>3968935</v>
      </c>
      <c r="I297" s="155">
        <f>I298</f>
        <v>3842638.63</v>
      </c>
      <c r="J297" s="150">
        <f t="shared" si="58"/>
        <v>96.81787759184769</v>
      </c>
      <c r="K297" s="186"/>
    </row>
    <row r="298" spans="1:10" ht="18" customHeight="1">
      <c r="A298" s="174"/>
      <c r="B298" s="114" t="s">
        <v>148</v>
      </c>
      <c r="C298" s="173" t="s">
        <v>488</v>
      </c>
      <c r="D298" s="166" t="s">
        <v>430</v>
      </c>
      <c r="E298" s="166" t="s">
        <v>149</v>
      </c>
      <c r="F298" s="166"/>
      <c r="G298" s="159">
        <f t="shared" si="61"/>
        <v>5110775</v>
      </c>
      <c r="H298" s="159">
        <f t="shared" si="61"/>
        <v>3968935</v>
      </c>
      <c r="I298" s="159">
        <f>I299</f>
        <v>3842638.63</v>
      </c>
      <c r="J298" s="150">
        <f t="shared" si="58"/>
        <v>96.81787759184769</v>
      </c>
    </row>
    <row r="299" spans="1:10" ht="22.5" customHeight="1">
      <c r="A299" s="174"/>
      <c r="B299" s="114" t="s">
        <v>394</v>
      </c>
      <c r="C299" s="173" t="s">
        <v>488</v>
      </c>
      <c r="D299" s="166" t="s">
        <v>430</v>
      </c>
      <c r="E299" s="166" t="s">
        <v>364</v>
      </c>
      <c r="F299" s="166"/>
      <c r="G299" s="159">
        <f t="shared" si="61"/>
        <v>5110775</v>
      </c>
      <c r="H299" s="159">
        <f t="shared" si="61"/>
        <v>3968935</v>
      </c>
      <c r="I299" s="159">
        <f>I300</f>
        <v>3842638.63</v>
      </c>
      <c r="J299" s="150">
        <f t="shared" si="58"/>
        <v>96.81787759184769</v>
      </c>
    </row>
    <row r="300" spans="1:11" s="187" customFormat="1" ht="23.25" customHeight="1">
      <c r="A300" s="183"/>
      <c r="B300" s="116" t="s">
        <v>341</v>
      </c>
      <c r="C300" s="166" t="s">
        <v>488</v>
      </c>
      <c r="D300" s="166" t="s">
        <v>430</v>
      </c>
      <c r="E300" s="166" t="s">
        <v>364</v>
      </c>
      <c r="F300" s="166" t="s">
        <v>342</v>
      </c>
      <c r="G300" s="159">
        <v>5110775</v>
      </c>
      <c r="H300" s="159">
        <v>3968935</v>
      </c>
      <c r="I300" s="159">
        <v>3842638.63</v>
      </c>
      <c r="J300" s="150">
        <f t="shared" si="58"/>
        <v>96.81787759184769</v>
      </c>
      <c r="K300" s="186" t="s">
        <v>126</v>
      </c>
    </row>
    <row r="301" spans="1:10" ht="21.75" customHeight="1">
      <c r="A301" s="174"/>
      <c r="B301" s="112" t="s">
        <v>368</v>
      </c>
      <c r="C301" s="169" t="s">
        <v>488</v>
      </c>
      <c r="D301" s="170" t="s">
        <v>186</v>
      </c>
      <c r="E301" s="166"/>
      <c r="F301" s="166"/>
      <c r="G301" s="155">
        <f>G302+G305</f>
        <v>16724100</v>
      </c>
      <c r="H301" s="155">
        <f>H302+H305</f>
        <v>15880581</v>
      </c>
      <c r="I301" s="155">
        <f>I302+I305</f>
        <v>15112651.75</v>
      </c>
      <c r="J301" s="150">
        <f t="shared" si="58"/>
        <v>95.16435041010149</v>
      </c>
    </row>
    <row r="302" spans="1:10" ht="22.5" customHeight="1">
      <c r="A302" s="174"/>
      <c r="B302" s="114" t="s">
        <v>148</v>
      </c>
      <c r="C302" s="173" t="s">
        <v>488</v>
      </c>
      <c r="D302" s="166" t="s">
        <v>186</v>
      </c>
      <c r="E302" s="166" t="s">
        <v>149</v>
      </c>
      <c r="F302" s="166"/>
      <c r="G302" s="159">
        <f aca="true" t="shared" si="62" ref="G302:I303">G303</f>
        <v>14313100</v>
      </c>
      <c r="H302" s="159">
        <f t="shared" si="62"/>
        <v>13975081</v>
      </c>
      <c r="I302" s="159">
        <f t="shared" si="62"/>
        <v>13967679.99</v>
      </c>
      <c r="J302" s="150">
        <f t="shared" si="58"/>
        <v>99.94704138029682</v>
      </c>
    </row>
    <row r="303" spans="1:10" ht="21.75" customHeight="1">
      <c r="A303" s="174"/>
      <c r="B303" s="114" t="s">
        <v>394</v>
      </c>
      <c r="C303" s="173" t="s">
        <v>488</v>
      </c>
      <c r="D303" s="166" t="s">
        <v>186</v>
      </c>
      <c r="E303" s="166" t="s">
        <v>364</v>
      </c>
      <c r="F303" s="166"/>
      <c r="G303" s="159">
        <f t="shared" si="62"/>
        <v>14313100</v>
      </c>
      <c r="H303" s="159">
        <f t="shared" si="62"/>
        <v>13975081</v>
      </c>
      <c r="I303" s="159">
        <f t="shared" si="62"/>
        <v>13967679.99</v>
      </c>
      <c r="J303" s="150">
        <f t="shared" si="58"/>
        <v>99.94704138029682</v>
      </c>
    </row>
    <row r="304" spans="1:10" ht="21.75" customHeight="1">
      <c r="A304" s="174"/>
      <c r="B304" s="114" t="s">
        <v>341</v>
      </c>
      <c r="C304" s="173" t="s">
        <v>488</v>
      </c>
      <c r="D304" s="166" t="s">
        <v>186</v>
      </c>
      <c r="E304" s="166" t="s">
        <v>364</v>
      </c>
      <c r="F304" s="166" t="s">
        <v>342</v>
      </c>
      <c r="G304" s="159">
        <v>14313100</v>
      </c>
      <c r="H304" s="159">
        <v>13975081</v>
      </c>
      <c r="I304" s="159">
        <v>13967679.99</v>
      </c>
      <c r="J304" s="150">
        <f t="shared" si="58"/>
        <v>99.94704138029682</v>
      </c>
    </row>
    <row r="305" spans="1:10" ht="24" customHeight="1">
      <c r="A305" s="174"/>
      <c r="B305" s="114" t="s">
        <v>511</v>
      </c>
      <c r="C305" s="173" t="s">
        <v>488</v>
      </c>
      <c r="D305" s="166" t="s">
        <v>186</v>
      </c>
      <c r="E305" s="166" t="s">
        <v>458</v>
      </c>
      <c r="F305" s="166"/>
      <c r="G305" s="159">
        <f aca="true" t="shared" si="63" ref="G305:I306">G306</f>
        <v>2411000</v>
      </c>
      <c r="H305" s="159">
        <f t="shared" si="63"/>
        <v>1905500</v>
      </c>
      <c r="I305" s="159">
        <f>I306</f>
        <v>1144971.76</v>
      </c>
      <c r="J305" s="150">
        <f t="shared" si="58"/>
        <v>60.08773340330622</v>
      </c>
    </row>
    <row r="306" spans="1:11" s="187" customFormat="1" ht="38.25">
      <c r="A306" s="183"/>
      <c r="B306" s="116" t="s">
        <v>370</v>
      </c>
      <c r="C306" s="166" t="s">
        <v>488</v>
      </c>
      <c r="D306" s="166" t="s">
        <v>186</v>
      </c>
      <c r="E306" s="166" t="s">
        <v>369</v>
      </c>
      <c r="F306" s="166"/>
      <c r="G306" s="159">
        <f>G307</f>
        <v>2411000</v>
      </c>
      <c r="H306" s="159">
        <f t="shared" si="63"/>
        <v>1905500</v>
      </c>
      <c r="I306" s="159">
        <f t="shared" si="63"/>
        <v>1144971.76</v>
      </c>
      <c r="J306" s="150">
        <f t="shared" si="58"/>
        <v>60.08773340330622</v>
      </c>
      <c r="K306" s="186"/>
    </row>
    <row r="307" spans="1:10" ht="42" customHeight="1">
      <c r="A307" s="174"/>
      <c r="B307" s="114" t="s">
        <v>371</v>
      </c>
      <c r="C307" s="173" t="s">
        <v>488</v>
      </c>
      <c r="D307" s="166" t="s">
        <v>186</v>
      </c>
      <c r="E307" s="166" t="s">
        <v>372</v>
      </c>
      <c r="F307" s="166"/>
      <c r="G307" s="159">
        <f>G308</f>
        <v>2411000</v>
      </c>
      <c r="H307" s="159">
        <f>H308</f>
        <v>1905500</v>
      </c>
      <c r="I307" s="159">
        <f>I308</f>
        <v>1144971.76</v>
      </c>
      <c r="J307" s="150">
        <f>I307/H307*100</f>
        <v>60.08773340330622</v>
      </c>
    </row>
    <row r="308" spans="1:10" ht="25.5" customHeight="1">
      <c r="A308" s="174"/>
      <c r="B308" s="114" t="s">
        <v>341</v>
      </c>
      <c r="C308" s="173" t="s">
        <v>488</v>
      </c>
      <c r="D308" s="166" t="s">
        <v>186</v>
      </c>
      <c r="E308" s="166" t="s">
        <v>372</v>
      </c>
      <c r="F308" s="166" t="s">
        <v>342</v>
      </c>
      <c r="G308" s="159">
        <v>2411000</v>
      </c>
      <c r="H308" s="159">
        <v>1905500</v>
      </c>
      <c r="I308" s="159">
        <v>1144971.76</v>
      </c>
      <c r="J308" s="150">
        <f>I308/H308*100</f>
        <v>60.08773340330622</v>
      </c>
    </row>
    <row r="309" spans="1:11" s="172" customFormat="1" ht="21" customHeight="1">
      <c r="A309" s="168"/>
      <c r="B309" s="190" t="s">
        <v>373</v>
      </c>
      <c r="C309" s="170" t="s">
        <v>488</v>
      </c>
      <c r="D309" s="170" t="s">
        <v>434</v>
      </c>
      <c r="E309" s="170"/>
      <c r="F309" s="170"/>
      <c r="G309" s="155">
        <f>G310+G313+G318</f>
        <v>45158379.47</v>
      </c>
      <c r="H309" s="155">
        <f>H310+H313+H318</f>
        <v>37739499.47</v>
      </c>
      <c r="I309" s="155">
        <f>I310+I313+I318</f>
        <v>35523532.129999995</v>
      </c>
      <c r="J309" s="150">
        <f t="shared" si="58"/>
        <v>94.12825455790285</v>
      </c>
      <c r="K309" s="171"/>
    </row>
    <row r="310" spans="1:10" ht="22.5" customHeight="1">
      <c r="A310" s="174"/>
      <c r="B310" s="116" t="s">
        <v>139</v>
      </c>
      <c r="C310" s="166" t="s">
        <v>488</v>
      </c>
      <c r="D310" s="166" t="s">
        <v>434</v>
      </c>
      <c r="E310" s="166" t="s">
        <v>140</v>
      </c>
      <c r="F310" s="166"/>
      <c r="G310" s="159">
        <f aca="true" t="shared" si="64" ref="G310:I311">G311</f>
        <v>43619379.47</v>
      </c>
      <c r="H310" s="159">
        <f t="shared" si="64"/>
        <v>37239499.47</v>
      </c>
      <c r="I310" s="159">
        <f t="shared" si="64"/>
        <v>35047358.44</v>
      </c>
      <c r="J310" s="150">
        <f t="shared" si="58"/>
        <v>94.1133982432659</v>
      </c>
    </row>
    <row r="311" spans="1:10" ht="22.5" customHeight="1">
      <c r="A311" s="174"/>
      <c r="B311" s="114" t="s">
        <v>394</v>
      </c>
      <c r="C311" s="166" t="s">
        <v>488</v>
      </c>
      <c r="D311" s="166" t="s">
        <v>434</v>
      </c>
      <c r="E311" s="166" t="s">
        <v>374</v>
      </c>
      <c r="F311" s="166"/>
      <c r="G311" s="159">
        <f t="shared" si="64"/>
        <v>43619379.47</v>
      </c>
      <c r="H311" s="159">
        <f t="shared" si="64"/>
        <v>37239499.47</v>
      </c>
      <c r="I311" s="159">
        <f t="shared" si="64"/>
        <v>35047358.44</v>
      </c>
      <c r="J311" s="150">
        <f t="shared" si="58"/>
        <v>94.1133982432659</v>
      </c>
    </row>
    <row r="312" spans="1:11" s="187" customFormat="1" ht="22.5" customHeight="1">
      <c r="A312" s="183"/>
      <c r="B312" s="116" t="s">
        <v>341</v>
      </c>
      <c r="C312" s="166" t="s">
        <v>488</v>
      </c>
      <c r="D312" s="166" t="s">
        <v>434</v>
      </c>
      <c r="E312" s="166" t="s">
        <v>374</v>
      </c>
      <c r="F312" s="166" t="s">
        <v>342</v>
      </c>
      <c r="G312" s="159">
        <v>43619379.47</v>
      </c>
      <c r="H312" s="159">
        <v>37239499.47</v>
      </c>
      <c r="I312" s="159">
        <v>35047358.44</v>
      </c>
      <c r="J312" s="150">
        <f aca="true" t="shared" si="65" ref="J312:J333">I312/H312*100</f>
        <v>94.1133982432659</v>
      </c>
      <c r="K312" s="186" t="s">
        <v>126</v>
      </c>
    </row>
    <row r="313" spans="1:10" ht="21.75" customHeight="1">
      <c r="A313" s="174"/>
      <c r="B313" s="116" t="s">
        <v>501</v>
      </c>
      <c r="C313" s="166" t="s">
        <v>488</v>
      </c>
      <c r="D313" s="166" t="s">
        <v>434</v>
      </c>
      <c r="E313" s="166" t="s">
        <v>502</v>
      </c>
      <c r="F313" s="166"/>
      <c r="G313" s="159">
        <f>G314</f>
        <v>1039000</v>
      </c>
      <c r="H313" s="159">
        <f>H314</f>
        <v>0</v>
      </c>
      <c r="I313" s="159">
        <f>I314</f>
        <v>0</v>
      </c>
      <c r="J313" s="115">
        <v>0</v>
      </c>
    </row>
    <row r="314" spans="1:10" ht="43.5" customHeight="1">
      <c r="A314" s="174"/>
      <c r="B314" s="116" t="s">
        <v>234</v>
      </c>
      <c r="C314" s="166" t="s">
        <v>488</v>
      </c>
      <c r="D314" s="166" t="s">
        <v>434</v>
      </c>
      <c r="E314" s="166" t="s">
        <v>173</v>
      </c>
      <c r="F314" s="166"/>
      <c r="G314" s="159">
        <f aca="true" t="shared" si="66" ref="G314:I315">G315</f>
        <v>1039000</v>
      </c>
      <c r="H314" s="159">
        <f t="shared" si="66"/>
        <v>0</v>
      </c>
      <c r="I314" s="159">
        <f t="shared" si="66"/>
        <v>0</v>
      </c>
      <c r="J314" s="115">
        <v>0</v>
      </c>
    </row>
    <row r="315" spans="1:10" ht="38.25">
      <c r="A315" s="174"/>
      <c r="B315" s="116" t="s">
        <v>235</v>
      </c>
      <c r="C315" s="166" t="s">
        <v>488</v>
      </c>
      <c r="D315" s="166" t="s">
        <v>434</v>
      </c>
      <c r="E315" s="166" t="s">
        <v>174</v>
      </c>
      <c r="F315" s="166"/>
      <c r="G315" s="159">
        <f t="shared" si="66"/>
        <v>1039000</v>
      </c>
      <c r="H315" s="159">
        <f t="shared" si="66"/>
        <v>0</v>
      </c>
      <c r="I315" s="159">
        <f t="shared" si="66"/>
        <v>0</v>
      </c>
      <c r="J315" s="115">
        <v>0</v>
      </c>
    </row>
    <row r="316" spans="1:10" ht="21" customHeight="1">
      <c r="A316" s="174"/>
      <c r="B316" s="116" t="s">
        <v>320</v>
      </c>
      <c r="C316" s="166" t="s">
        <v>488</v>
      </c>
      <c r="D316" s="166" t="s">
        <v>434</v>
      </c>
      <c r="E316" s="166" t="s">
        <v>174</v>
      </c>
      <c r="F316" s="166" t="s">
        <v>321</v>
      </c>
      <c r="G316" s="159">
        <v>1039000</v>
      </c>
      <c r="H316" s="159">
        <v>0</v>
      </c>
      <c r="I316" s="159">
        <v>0</v>
      </c>
      <c r="J316" s="115">
        <v>0</v>
      </c>
    </row>
    <row r="317" spans="1:10" ht="21" customHeight="1">
      <c r="A317" s="174"/>
      <c r="B317" s="114" t="s">
        <v>323</v>
      </c>
      <c r="C317" s="166" t="s">
        <v>488</v>
      </c>
      <c r="D317" s="166" t="s">
        <v>434</v>
      </c>
      <c r="E317" s="166" t="s">
        <v>351</v>
      </c>
      <c r="F317" s="166"/>
      <c r="G317" s="159">
        <f aca="true" t="shared" si="67" ref="G317:I318">G318</f>
        <v>500000</v>
      </c>
      <c r="H317" s="159">
        <f t="shared" si="67"/>
        <v>500000</v>
      </c>
      <c r="I317" s="159">
        <f t="shared" si="67"/>
        <v>476173.69</v>
      </c>
      <c r="J317" s="150">
        <f t="shared" si="65"/>
        <v>95.234738</v>
      </c>
    </row>
    <row r="318" spans="1:10" ht="29.25" customHeight="1">
      <c r="A318" s="174"/>
      <c r="B318" s="116" t="s">
        <v>586</v>
      </c>
      <c r="C318" s="166" t="s">
        <v>488</v>
      </c>
      <c r="D318" s="166" t="s">
        <v>434</v>
      </c>
      <c r="E318" s="166" t="s">
        <v>587</v>
      </c>
      <c r="F318" s="166"/>
      <c r="G318" s="159">
        <f t="shared" si="67"/>
        <v>500000</v>
      </c>
      <c r="H318" s="159">
        <f t="shared" si="67"/>
        <v>500000</v>
      </c>
      <c r="I318" s="159">
        <f t="shared" si="67"/>
        <v>476173.69</v>
      </c>
      <c r="J318" s="150">
        <f t="shared" si="65"/>
        <v>95.234738</v>
      </c>
    </row>
    <row r="319" spans="1:10" ht="21" customHeight="1">
      <c r="A319" s="174"/>
      <c r="B319" s="116" t="s">
        <v>341</v>
      </c>
      <c r="C319" s="166" t="s">
        <v>488</v>
      </c>
      <c r="D319" s="166" t="s">
        <v>434</v>
      </c>
      <c r="E319" s="166" t="s">
        <v>587</v>
      </c>
      <c r="F319" s="166" t="s">
        <v>342</v>
      </c>
      <c r="G319" s="159">
        <v>500000</v>
      </c>
      <c r="H319" s="159">
        <v>500000</v>
      </c>
      <c r="I319" s="159">
        <v>476173.69</v>
      </c>
      <c r="J319" s="150">
        <f t="shared" si="65"/>
        <v>95.234738</v>
      </c>
    </row>
    <row r="320" spans="1:11" s="172" customFormat="1" ht="30.75" customHeight="1">
      <c r="A320" s="168"/>
      <c r="B320" s="112" t="s">
        <v>375</v>
      </c>
      <c r="C320" s="169" t="s">
        <v>488</v>
      </c>
      <c r="D320" s="170" t="s">
        <v>190</v>
      </c>
      <c r="E320" s="170"/>
      <c r="F320" s="170"/>
      <c r="G320" s="155">
        <f>G321+G324+G327</f>
        <v>6953872</v>
      </c>
      <c r="H320" s="155">
        <f>H321+H324+H327</f>
        <v>6711232</v>
      </c>
      <c r="I320" s="155">
        <f>I321+I324+I327</f>
        <v>6656218.75</v>
      </c>
      <c r="J320" s="150">
        <f t="shared" si="65"/>
        <v>99.18028090818497</v>
      </c>
      <c r="K320" s="171"/>
    </row>
    <row r="321" spans="1:10" ht="42.75" customHeight="1">
      <c r="A321" s="174"/>
      <c r="B321" s="114" t="s">
        <v>269</v>
      </c>
      <c r="C321" s="173" t="s">
        <v>488</v>
      </c>
      <c r="D321" s="173" t="s">
        <v>190</v>
      </c>
      <c r="E321" s="173" t="s">
        <v>529</v>
      </c>
      <c r="F321" s="173"/>
      <c r="G321" s="159">
        <f aca="true" t="shared" si="68" ref="G321:I322">G322</f>
        <v>3397905</v>
      </c>
      <c r="H321" s="159">
        <f t="shared" si="68"/>
        <v>3237215</v>
      </c>
      <c r="I321" s="159">
        <f t="shared" si="68"/>
        <v>3234757.42</v>
      </c>
      <c r="J321" s="150">
        <f t="shared" si="65"/>
        <v>99.92408351005416</v>
      </c>
    </row>
    <row r="322" spans="1:10" ht="22.5" customHeight="1">
      <c r="A322" s="174"/>
      <c r="B322" s="114" t="s">
        <v>187</v>
      </c>
      <c r="C322" s="173" t="s">
        <v>488</v>
      </c>
      <c r="D322" s="173" t="s">
        <v>190</v>
      </c>
      <c r="E322" s="173" t="s">
        <v>535</v>
      </c>
      <c r="F322" s="173"/>
      <c r="G322" s="159">
        <f t="shared" si="68"/>
        <v>3397905</v>
      </c>
      <c r="H322" s="159">
        <f t="shared" si="68"/>
        <v>3237215</v>
      </c>
      <c r="I322" s="159">
        <f t="shared" si="68"/>
        <v>3234757.42</v>
      </c>
      <c r="J322" s="150">
        <f t="shared" si="65"/>
        <v>99.92408351005416</v>
      </c>
    </row>
    <row r="323" spans="1:10" ht="18.75" customHeight="1">
      <c r="A323" s="174"/>
      <c r="B323" s="114" t="s">
        <v>531</v>
      </c>
      <c r="C323" s="173" t="s">
        <v>488</v>
      </c>
      <c r="D323" s="173" t="s">
        <v>190</v>
      </c>
      <c r="E323" s="173" t="s">
        <v>535</v>
      </c>
      <c r="F323" s="173" t="s">
        <v>532</v>
      </c>
      <c r="G323" s="159">
        <v>3397905</v>
      </c>
      <c r="H323" s="159">
        <v>3237215</v>
      </c>
      <c r="I323" s="159">
        <v>3234757.42</v>
      </c>
      <c r="J323" s="150">
        <f t="shared" si="65"/>
        <v>99.92408351005416</v>
      </c>
    </row>
    <row r="324" spans="1:10" ht="38.25">
      <c r="A324" s="174"/>
      <c r="B324" s="114" t="s">
        <v>403</v>
      </c>
      <c r="C324" s="173" t="s">
        <v>488</v>
      </c>
      <c r="D324" s="173" t="s">
        <v>190</v>
      </c>
      <c r="E324" s="173" t="s">
        <v>16</v>
      </c>
      <c r="F324" s="173"/>
      <c r="G324" s="159">
        <f aca="true" t="shared" si="69" ref="G324:I325">G325</f>
        <v>3505967</v>
      </c>
      <c r="H324" s="159">
        <f t="shared" si="69"/>
        <v>3424017</v>
      </c>
      <c r="I324" s="159">
        <f t="shared" si="69"/>
        <v>3421461.33</v>
      </c>
      <c r="J324" s="150">
        <f t="shared" si="65"/>
        <v>99.92536047572193</v>
      </c>
    </row>
    <row r="325" spans="1:10" ht="16.5" customHeight="1">
      <c r="A325" s="174"/>
      <c r="B325" s="116" t="s">
        <v>394</v>
      </c>
      <c r="C325" s="166" t="s">
        <v>488</v>
      </c>
      <c r="D325" s="166" t="s">
        <v>190</v>
      </c>
      <c r="E325" s="166" t="s">
        <v>355</v>
      </c>
      <c r="F325" s="166"/>
      <c r="G325" s="159">
        <f t="shared" si="69"/>
        <v>3505967</v>
      </c>
      <c r="H325" s="159">
        <f t="shared" si="69"/>
        <v>3424017</v>
      </c>
      <c r="I325" s="159">
        <f t="shared" si="69"/>
        <v>3421461.33</v>
      </c>
      <c r="J325" s="150">
        <f t="shared" si="65"/>
        <v>99.92536047572193</v>
      </c>
    </row>
    <row r="326" spans="1:10" ht="18.75" customHeight="1">
      <c r="A326" s="174"/>
      <c r="B326" s="114" t="s">
        <v>341</v>
      </c>
      <c r="C326" s="166" t="s">
        <v>488</v>
      </c>
      <c r="D326" s="166" t="s">
        <v>190</v>
      </c>
      <c r="E326" s="166" t="s">
        <v>355</v>
      </c>
      <c r="F326" s="166" t="s">
        <v>342</v>
      </c>
      <c r="G326" s="159">
        <v>3505967</v>
      </c>
      <c r="H326" s="159">
        <v>3424017</v>
      </c>
      <c r="I326" s="159">
        <v>3421461.33</v>
      </c>
      <c r="J326" s="150">
        <f t="shared" si="65"/>
        <v>99.92536047572193</v>
      </c>
    </row>
    <row r="327" spans="1:10" ht="28.5" customHeight="1">
      <c r="A327" s="183"/>
      <c r="B327" s="114" t="s">
        <v>323</v>
      </c>
      <c r="C327" s="173" t="s">
        <v>488</v>
      </c>
      <c r="D327" s="166" t="s">
        <v>190</v>
      </c>
      <c r="E327" s="166" t="s">
        <v>351</v>
      </c>
      <c r="F327" s="166"/>
      <c r="G327" s="159">
        <f aca="true" t="shared" si="70" ref="G327:I328">G328</f>
        <v>50000</v>
      </c>
      <c r="H327" s="159">
        <f t="shared" si="70"/>
        <v>50000</v>
      </c>
      <c r="I327" s="159">
        <f t="shared" si="70"/>
        <v>0</v>
      </c>
      <c r="J327" s="115">
        <v>0</v>
      </c>
    </row>
    <row r="328" spans="1:10" ht="29.25" customHeight="1">
      <c r="A328" s="174"/>
      <c r="B328" s="116" t="s">
        <v>98</v>
      </c>
      <c r="C328" s="166" t="s">
        <v>488</v>
      </c>
      <c r="D328" s="166" t="s">
        <v>190</v>
      </c>
      <c r="E328" s="166" t="s">
        <v>97</v>
      </c>
      <c r="F328" s="166"/>
      <c r="G328" s="159">
        <f t="shared" si="70"/>
        <v>50000</v>
      </c>
      <c r="H328" s="159">
        <f t="shared" si="70"/>
        <v>50000</v>
      </c>
      <c r="I328" s="159">
        <f t="shared" si="70"/>
        <v>0</v>
      </c>
      <c r="J328" s="115">
        <v>0</v>
      </c>
    </row>
    <row r="329" spans="1:10" ht="25.5" customHeight="1">
      <c r="A329" s="174"/>
      <c r="B329" s="114" t="s">
        <v>152</v>
      </c>
      <c r="C329" s="166" t="s">
        <v>488</v>
      </c>
      <c r="D329" s="166" t="s">
        <v>190</v>
      </c>
      <c r="E329" s="166" t="s">
        <v>97</v>
      </c>
      <c r="F329" s="166" t="s">
        <v>165</v>
      </c>
      <c r="G329" s="159">
        <v>50000</v>
      </c>
      <c r="H329" s="159">
        <v>50000</v>
      </c>
      <c r="I329" s="159">
        <v>0</v>
      </c>
      <c r="J329" s="115">
        <v>0</v>
      </c>
    </row>
    <row r="330" spans="1:11" s="196" customFormat="1" ht="24" customHeight="1">
      <c r="A330" s="194" t="s">
        <v>457</v>
      </c>
      <c r="B330" s="147" t="s">
        <v>153</v>
      </c>
      <c r="C330" s="195" t="s">
        <v>190</v>
      </c>
      <c r="D330" s="195"/>
      <c r="E330" s="195"/>
      <c r="F330" s="195"/>
      <c r="G330" s="167">
        <f>G334+G344+G358+G331</f>
        <v>42973557</v>
      </c>
      <c r="H330" s="167">
        <f>H334+H344+H358+H331</f>
        <v>35081361</v>
      </c>
      <c r="I330" s="167">
        <f>I334+I344+I358+I331</f>
        <v>26512928.79</v>
      </c>
      <c r="J330" s="150">
        <f t="shared" si="65"/>
        <v>75.57554220886698</v>
      </c>
      <c r="K330" s="186"/>
    </row>
    <row r="331" spans="1:11" s="196" customFormat="1" ht="24" customHeight="1">
      <c r="A331" s="194"/>
      <c r="B331" s="112" t="s">
        <v>312</v>
      </c>
      <c r="C331" s="170" t="s">
        <v>190</v>
      </c>
      <c r="D331" s="170" t="s">
        <v>179</v>
      </c>
      <c r="E331" s="170"/>
      <c r="F331" s="170"/>
      <c r="G331" s="155">
        <f aca="true" t="shared" si="71" ref="G331:I332">G332</f>
        <v>695000</v>
      </c>
      <c r="H331" s="155">
        <f t="shared" si="71"/>
        <v>296000</v>
      </c>
      <c r="I331" s="155">
        <f t="shared" si="71"/>
        <v>295388</v>
      </c>
      <c r="J331" s="150">
        <f t="shared" si="65"/>
        <v>99.79324324324324</v>
      </c>
      <c r="K331" s="186"/>
    </row>
    <row r="332" spans="1:11" s="196" customFormat="1" ht="29.25" customHeight="1">
      <c r="A332" s="194"/>
      <c r="B332" s="66" t="s">
        <v>314</v>
      </c>
      <c r="C332" s="166" t="s">
        <v>190</v>
      </c>
      <c r="D332" s="166" t="s">
        <v>179</v>
      </c>
      <c r="E332" s="166" t="s">
        <v>313</v>
      </c>
      <c r="F332" s="166"/>
      <c r="G332" s="159">
        <f t="shared" si="71"/>
        <v>695000</v>
      </c>
      <c r="H332" s="159">
        <f t="shared" si="71"/>
        <v>296000</v>
      </c>
      <c r="I332" s="159">
        <f t="shared" si="71"/>
        <v>295388</v>
      </c>
      <c r="J332" s="150">
        <f t="shared" si="65"/>
        <v>99.79324324324324</v>
      </c>
      <c r="K332" s="186"/>
    </row>
    <row r="333" spans="1:11" s="196" customFormat="1" ht="19.5" customHeight="1">
      <c r="A333" s="194"/>
      <c r="B333" s="66" t="s">
        <v>376</v>
      </c>
      <c r="C333" s="166" t="s">
        <v>190</v>
      </c>
      <c r="D333" s="166" t="s">
        <v>179</v>
      </c>
      <c r="E333" s="166" t="s">
        <v>313</v>
      </c>
      <c r="F333" s="166" t="s">
        <v>188</v>
      </c>
      <c r="G333" s="159">
        <v>695000</v>
      </c>
      <c r="H333" s="159">
        <v>296000</v>
      </c>
      <c r="I333" s="159">
        <v>295388</v>
      </c>
      <c r="J333" s="150">
        <f t="shared" si="65"/>
        <v>99.79324324324324</v>
      </c>
      <c r="K333" s="186"/>
    </row>
    <row r="334" spans="1:11" s="172" customFormat="1" ht="18" customHeight="1">
      <c r="A334" s="168"/>
      <c r="B334" s="112" t="s">
        <v>154</v>
      </c>
      <c r="C334" s="170" t="s">
        <v>190</v>
      </c>
      <c r="D334" s="170" t="s">
        <v>430</v>
      </c>
      <c r="E334" s="170"/>
      <c r="F334" s="170"/>
      <c r="G334" s="155">
        <f>G335+G337+G339+G341</f>
        <v>9783735</v>
      </c>
      <c r="H334" s="155">
        <f>H335+H337+H339+H341</f>
        <v>9783735</v>
      </c>
      <c r="I334" s="155">
        <f>I335+I337+I339+I341</f>
        <v>4510381.21</v>
      </c>
      <c r="J334" s="150">
        <f aca="true" t="shared" si="72" ref="J334:J356">I334/H334*100</f>
        <v>46.10081129548173</v>
      </c>
      <c r="K334" s="171"/>
    </row>
    <row r="335" spans="1:10" ht="38.25">
      <c r="A335" s="174"/>
      <c r="B335" s="66" t="s">
        <v>570</v>
      </c>
      <c r="C335" s="166" t="s">
        <v>190</v>
      </c>
      <c r="D335" s="166" t="s">
        <v>430</v>
      </c>
      <c r="E335" s="166" t="s">
        <v>105</v>
      </c>
      <c r="F335" s="166"/>
      <c r="G335" s="159">
        <f>G336</f>
        <v>3500000</v>
      </c>
      <c r="H335" s="159">
        <f>H336</f>
        <v>3500000</v>
      </c>
      <c r="I335" s="159">
        <f>I336</f>
        <v>3285000</v>
      </c>
      <c r="J335" s="150">
        <f t="shared" si="72"/>
        <v>93.85714285714286</v>
      </c>
    </row>
    <row r="336" spans="1:11" s="192" customFormat="1" ht="21" customHeight="1">
      <c r="A336" s="191" t="s">
        <v>106</v>
      </c>
      <c r="B336" s="66" t="s">
        <v>376</v>
      </c>
      <c r="C336" s="166" t="s">
        <v>190</v>
      </c>
      <c r="D336" s="166" t="s">
        <v>430</v>
      </c>
      <c r="E336" s="166" t="s">
        <v>105</v>
      </c>
      <c r="F336" s="166" t="s">
        <v>188</v>
      </c>
      <c r="G336" s="159">
        <v>3500000</v>
      </c>
      <c r="H336" s="159">
        <v>3500000</v>
      </c>
      <c r="I336" s="159">
        <v>3285000</v>
      </c>
      <c r="J336" s="150">
        <f t="shared" si="72"/>
        <v>93.85714285714286</v>
      </c>
      <c r="K336" s="133"/>
    </row>
    <row r="337" spans="1:10" ht="40.5" customHeight="1">
      <c r="A337" s="174"/>
      <c r="B337" s="66" t="s">
        <v>442</v>
      </c>
      <c r="C337" s="166" t="s">
        <v>190</v>
      </c>
      <c r="D337" s="166" t="s">
        <v>430</v>
      </c>
      <c r="E337" s="166" t="s">
        <v>377</v>
      </c>
      <c r="F337" s="166"/>
      <c r="G337" s="159">
        <f>G338</f>
        <v>3762000</v>
      </c>
      <c r="H337" s="159">
        <f>H338</f>
        <v>3762000</v>
      </c>
      <c r="I337" s="159">
        <f>I338</f>
        <v>1200000</v>
      </c>
      <c r="J337" s="115">
        <v>0</v>
      </c>
    </row>
    <row r="338" spans="1:10" ht="24" customHeight="1">
      <c r="A338" s="174"/>
      <c r="B338" s="116" t="s">
        <v>376</v>
      </c>
      <c r="C338" s="166" t="s">
        <v>190</v>
      </c>
      <c r="D338" s="166" t="s">
        <v>430</v>
      </c>
      <c r="E338" s="166" t="s">
        <v>377</v>
      </c>
      <c r="F338" s="166" t="s">
        <v>188</v>
      </c>
      <c r="G338" s="159">
        <v>3762000</v>
      </c>
      <c r="H338" s="159">
        <v>3762000</v>
      </c>
      <c r="I338" s="159">
        <v>1200000</v>
      </c>
      <c r="J338" s="115">
        <v>0</v>
      </c>
    </row>
    <row r="339" spans="1:11" s="187" customFormat="1" ht="17.25" customHeight="1">
      <c r="A339" s="183"/>
      <c r="B339" s="116" t="s">
        <v>556</v>
      </c>
      <c r="C339" s="166" t="s">
        <v>190</v>
      </c>
      <c r="D339" s="166" t="s">
        <v>430</v>
      </c>
      <c r="E339" s="166" t="s">
        <v>549</v>
      </c>
      <c r="F339" s="166"/>
      <c r="G339" s="159">
        <f>G340</f>
        <v>25385</v>
      </c>
      <c r="H339" s="159">
        <f>H340</f>
        <v>25385</v>
      </c>
      <c r="I339" s="159">
        <f>I340</f>
        <v>25381.21</v>
      </c>
      <c r="J339" s="150">
        <f>I339/H339*100</f>
        <v>99.98506992318298</v>
      </c>
      <c r="K339" s="186"/>
    </row>
    <row r="340" spans="1:11" s="187" customFormat="1" ht="24" customHeight="1">
      <c r="A340" s="183"/>
      <c r="B340" s="116" t="s">
        <v>376</v>
      </c>
      <c r="C340" s="166" t="s">
        <v>190</v>
      </c>
      <c r="D340" s="166" t="s">
        <v>430</v>
      </c>
      <c r="E340" s="166" t="s">
        <v>549</v>
      </c>
      <c r="F340" s="166" t="s">
        <v>188</v>
      </c>
      <c r="G340" s="159">
        <v>25385</v>
      </c>
      <c r="H340" s="159">
        <v>25385</v>
      </c>
      <c r="I340" s="159">
        <v>25381.21</v>
      </c>
      <c r="J340" s="150">
        <f>I340/H340*100</f>
        <v>99.98506992318298</v>
      </c>
      <c r="K340" s="186"/>
    </row>
    <row r="341" spans="1:11" s="187" customFormat="1" ht="24" customHeight="1">
      <c r="A341" s="183"/>
      <c r="B341" s="116" t="s">
        <v>610</v>
      </c>
      <c r="C341" s="166" t="s">
        <v>190</v>
      </c>
      <c r="D341" s="166" t="s">
        <v>430</v>
      </c>
      <c r="E341" s="166" t="s">
        <v>73</v>
      </c>
      <c r="F341" s="166"/>
      <c r="G341" s="150">
        <f aca="true" t="shared" si="73" ref="G341:I342">G342</f>
        <v>2496350</v>
      </c>
      <c r="H341" s="150">
        <f t="shared" si="73"/>
        <v>2496350</v>
      </c>
      <c r="I341" s="150">
        <f t="shared" si="73"/>
        <v>0</v>
      </c>
      <c r="J341" s="150">
        <f t="shared" si="72"/>
        <v>0</v>
      </c>
      <c r="K341" s="186"/>
    </row>
    <row r="342" spans="1:11" s="187" customFormat="1" ht="24" customHeight="1">
      <c r="A342" s="183"/>
      <c r="B342" s="116" t="s">
        <v>588</v>
      </c>
      <c r="C342" s="166" t="s">
        <v>190</v>
      </c>
      <c r="D342" s="166" t="s">
        <v>430</v>
      </c>
      <c r="E342" s="166" t="s">
        <v>589</v>
      </c>
      <c r="F342" s="166"/>
      <c r="G342" s="150">
        <f t="shared" si="73"/>
        <v>2496350</v>
      </c>
      <c r="H342" s="150">
        <f t="shared" si="73"/>
        <v>2496350</v>
      </c>
      <c r="I342" s="150">
        <f t="shared" si="73"/>
        <v>0</v>
      </c>
      <c r="J342" s="150">
        <f t="shared" si="72"/>
        <v>0</v>
      </c>
      <c r="K342" s="186"/>
    </row>
    <row r="343" spans="1:11" s="187" customFormat="1" ht="24" customHeight="1">
      <c r="A343" s="183"/>
      <c r="B343" s="116" t="s">
        <v>320</v>
      </c>
      <c r="C343" s="166" t="s">
        <v>190</v>
      </c>
      <c r="D343" s="166" t="s">
        <v>430</v>
      </c>
      <c r="E343" s="166" t="s">
        <v>589</v>
      </c>
      <c r="F343" s="166" t="s">
        <v>188</v>
      </c>
      <c r="G343" s="150">
        <v>2496350</v>
      </c>
      <c r="H343" s="150">
        <v>2496350</v>
      </c>
      <c r="I343" s="150">
        <v>0</v>
      </c>
      <c r="J343" s="150">
        <f t="shared" si="72"/>
        <v>0</v>
      </c>
      <c r="K343" s="186"/>
    </row>
    <row r="344" spans="1:11" s="172" customFormat="1" ht="26.25" customHeight="1">
      <c r="A344" s="168"/>
      <c r="B344" s="112" t="s">
        <v>379</v>
      </c>
      <c r="C344" s="169" t="s">
        <v>190</v>
      </c>
      <c r="D344" s="170" t="s">
        <v>186</v>
      </c>
      <c r="E344" s="170"/>
      <c r="F344" s="170"/>
      <c r="G344" s="155">
        <f>G345+G348+G351</f>
        <v>24777000</v>
      </c>
      <c r="H344" s="155">
        <f>H345+H348+H351</f>
        <v>18306000</v>
      </c>
      <c r="I344" s="155">
        <f>I345+I348+I351</f>
        <v>15365262.42</v>
      </c>
      <c r="J344" s="150">
        <f t="shared" si="72"/>
        <v>83.93566273353</v>
      </c>
      <c r="K344" s="171"/>
    </row>
    <row r="345" spans="1:10" ht="23.25" customHeight="1">
      <c r="A345" s="174"/>
      <c r="B345" s="114" t="s">
        <v>380</v>
      </c>
      <c r="C345" s="173" t="s">
        <v>190</v>
      </c>
      <c r="D345" s="166" t="s">
        <v>186</v>
      </c>
      <c r="E345" s="166" t="s">
        <v>381</v>
      </c>
      <c r="F345" s="166"/>
      <c r="G345" s="159">
        <f aca="true" t="shared" si="74" ref="G345:I346">G346</f>
        <v>148300</v>
      </c>
      <c r="H345" s="159">
        <f t="shared" si="74"/>
        <v>111300</v>
      </c>
      <c r="I345" s="159">
        <f t="shared" si="74"/>
        <v>31625.41</v>
      </c>
      <c r="J345" s="150">
        <f t="shared" si="72"/>
        <v>28.414564240790657</v>
      </c>
    </row>
    <row r="346" spans="1:10" ht="25.5">
      <c r="A346" s="174"/>
      <c r="B346" s="114" t="s">
        <v>382</v>
      </c>
      <c r="C346" s="173" t="s">
        <v>190</v>
      </c>
      <c r="D346" s="166" t="s">
        <v>186</v>
      </c>
      <c r="E346" s="166" t="s">
        <v>383</v>
      </c>
      <c r="F346" s="166"/>
      <c r="G346" s="159">
        <f t="shared" si="74"/>
        <v>148300</v>
      </c>
      <c r="H346" s="159">
        <f t="shared" si="74"/>
        <v>111300</v>
      </c>
      <c r="I346" s="159">
        <f t="shared" si="74"/>
        <v>31625.41</v>
      </c>
      <c r="J346" s="150">
        <f t="shared" si="72"/>
        <v>28.414564240790657</v>
      </c>
    </row>
    <row r="347" spans="1:10" ht="18" customHeight="1">
      <c r="A347" s="174"/>
      <c r="B347" s="114" t="s">
        <v>376</v>
      </c>
      <c r="C347" s="166" t="s">
        <v>190</v>
      </c>
      <c r="D347" s="166" t="s">
        <v>186</v>
      </c>
      <c r="E347" s="166" t="s">
        <v>383</v>
      </c>
      <c r="F347" s="166" t="s">
        <v>188</v>
      </c>
      <c r="G347" s="159">
        <v>148300</v>
      </c>
      <c r="H347" s="159">
        <v>111300</v>
      </c>
      <c r="I347" s="159">
        <v>31625.41</v>
      </c>
      <c r="J347" s="150">
        <f t="shared" si="72"/>
        <v>28.414564240790657</v>
      </c>
    </row>
    <row r="348" spans="1:10" ht="18" customHeight="1">
      <c r="A348" s="174"/>
      <c r="B348" s="197" t="s">
        <v>444</v>
      </c>
      <c r="C348" s="166" t="s">
        <v>190</v>
      </c>
      <c r="D348" s="166" t="s">
        <v>186</v>
      </c>
      <c r="E348" s="166" t="s">
        <v>445</v>
      </c>
      <c r="F348" s="166"/>
      <c r="G348" s="159">
        <f aca="true" t="shared" si="75" ref="G348:I349">G349</f>
        <v>644000</v>
      </c>
      <c r="H348" s="159">
        <f t="shared" si="75"/>
        <v>644000</v>
      </c>
      <c r="I348" s="159">
        <f t="shared" si="75"/>
        <v>618321.37</v>
      </c>
      <c r="J348" s="150">
        <f t="shared" si="72"/>
        <v>96.0126350931677</v>
      </c>
    </row>
    <row r="349" spans="1:10" ht="18" customHeight="1">
      <c r="A349" s="174"/>
      <c r="B349" s="66" t="s">
        <v>446</v>
      </c>
      <c r="C349" s="166" t="s">
        <v>190</v>
      </c>
      <c r="D349" s="166" t="s">
        <v>186</v>
      </c>
      <c r="E349" s="166" t="s">
        <v>378</v>
      </c>
      <c r="F349" s="166"/>
      <c r="G349" s="159">
        <f t="shared" si="75"/>
        <v>644000</v>
      </c>
      <c r="H349" s="159">
        <f t="shared" si="75"/>
        <v>644000</v>
      </c>
      <c r="I349" s="159">
        <f t="shared" si="75"/>
        <v>618321.37</v>
      </c>
      <c r="J349" s="150">
        <f t="shared" si="72"/>
        <v>96.0126350931677</v>
      </c>
    </row>
    <row r="350" spans="1:10" ht="18" customHeight="1">
      <c r="A350" s="174"/>
      <c r="B350" s="114" t="s">
        <v>376</v>
      </c>
      <c r="C350" s="166" t="s">
        <v>190</v>
      </c>
      <c r="D350" s="166" t="s">
        <v>186</v>
      </c>
      <c r="E350" s="166" t="s">
        <v>378</v>
      </c>
      <c r="F350" s="166" t="s">
        <v>188</v>
      </c>
      <c r="G350" s="159">
        <v>644000</v>
      </c>
      <c r="H350" s="159">
        <v>644000</v>
      </c>
      <c r="I350" s="159">
        <v>618321.37</v>
      </c>
      <c r="J350" s="150">
        <f t="shared" si="72"/>
        <v>96.0126350931677</v>
      </c>
    </row>
    <row r="351" spans="1:10" ht="18" customHeight="1">
      <c r="A351" s="174"/>
      <c r="B351" s="197" t="s">
        <v>471</v>
      </c>
      <c r="C351" s="166" t="s">
        <v>190</v>
      </c>
      <c r="D351" s="166" t="s">
        <v>186</v>
      </c>
      <c r="E351" s="166" t="s">
        <v>458</v>
      </c>
      <c r="F351" s="166"/>
      <c r="G351" s="159">
        <f>G352+G355</f>
        <v>23984700</v>
      </c>
      <c r="H351" s="159">
        <f>H352+H355</f>
        <v>17550700</v>
      </c>
      <c r="I351" s="159">
        <f>I352+I355</f>
        <v>14715315.64</v>
      </c>
      <c r="J351" s="150">
        <f t="shared" si="72"/>
        <v>83.84460813528806</v>
      </c>
    </row>
    <row r="352" spans="1:10" ht="54" customHeight="1">
      <c r="A352" s="174"/>
      <c r="B352" s="197" t="s">
        <v>216</v>
      </c>
      <c r="C352" s="166" t="s">
        <v>190</v>
      </c>
      <c r="D352" s="166" t="s">
        <v>186</v>
      </c>
      <c r="E352" s="166" t="s">
        <v>384</v>
      </c>
      <c r="F352" s="166"/>
      <c r="G352" s="159">
        <f aca="true" t="shared" si="76" ref="G352:I353">G353</f>
        <v>5969000</v>
      </c>
      <c r="H352" s="159">
        <f t="shared" si="76"/>
        <v>4200000</v>
      </c>
      <c r="I352" s="159">
        <f t="shared" si="76"/>
        <v>2487962.29</v>
      </c>
      <c r="J352" s="150">
        <f t="shared" si="72"/>
        <v>59.23719738095238</v>
      </c>
    </row>
    <row r="353" spans="1:10" ht="51">
      <c r="A353" s="174"/>
      <c r="B353" s="197" t="s">
        <v>557</v>
      </c>
      <c r="C353" s="166" t="s">
        <v>190</v>
      </c>
      <c r="D353" s="166" t="s">
        <v>186</v>
      </c>
      <c r="E353" s="166" t="s">
        <v>99</v>
      </c>
      <c r="F353" s="166"/>
      <c r="G353" s="159">
        <f t="shared" si="76"/>
        <v>5969000</v>
      </c>
      <c r="H353" s="159">
        <f t="shared" si="76"/>
        <v>4200000</v>
      </c>
      <c r="I353" s="159">
        <f t="shared" si="76"/>
        <v>2487962.29</v>
      </c>
      <c r="J353" s="150">
        <f t="shared" si="72"/>
        <v>59.23719738095238</v>
      </c>
    </row>
    <row r="354" spans="1:10" ht="21" customHeight="1">
      <c r="A354" s="174"/>
      <c r="B354" s="114" t="s">
        <v>376</v>
      </c>
      <c r="C354" s="166" t="s">
        <v>190</v>
      </c>
      <c r="D354" s="166" t="s">
        <v>186</v>
      </c>
      <c r="E354" s="166" t="s">
        <v>99</v>
      </c>
      <c r="F354" s="166" t="s">
        <v>188</v>
      </c>
      <c r="G354" s="159">
        <v>5969000</v>
      </c>
      <c r="H354" s="159">
        <v>4200000</v>
      </c>
      <c r="I354" s="159">
        <v>2487962.29</v>
      </c>
      <c r="J354" s="150">
        <f t="shared" si="72"/>
        <v>59.23719738095238</v>
      </c>
    </row>
    <row r="355" spans="1:10" ht="27.75" customHeight="1">
      <c r="A355" s="174"/>
      <c r="B355" s="197" t="s">
        <v>385</v>
      </c>
      <c r="C355" s="166" t="s">
        <v>190</v>
      </c>
      <c r="D355" s="166" t="s">
        <v>186</v>
      </c>
      <c r="E355" s="166" t="s">
        <v>386</v>
      </c>
      <c r="F355" s="166"/>
      <c r="G355" s="159">
        <f aca="true" t="shared" si="77" ref="G355:I356">G356</f>
        <v>18015700</v>
      </c>
      <c r="H355" s="159">
        <f t="shared" si="77"/>
        <v>13350700</v>
      </c>
      <c r="I355" s="159">
        <f t="shared" si="77"/>
        <v>12227353.35</v>
      </c>
      <c r="J355" s="150">
        <f t="shared" si="72"/>
        <v>91.58585954294531</v>
      </c>
    </row>
    <row r="356" spans="1:10" ht="18" customHeight="1">
      <c r="A356" s="174"/>
      <c r="B356" s="197" t="s">
        <v>387</v>
      </c>
      <c r="C356" s="166" t="s">
        <v>190</v>
      </c>
      <c r="D356" s="166" t="s">
        <v>186</v>
      </c>
      <c r="E356" s="166" t="s">
        <v>386</v>
      </c>
      <c r="F356" s="166"/>
      <c r="G356" s="159">
        <f t="shared" si="77"/>
        <v>18015700</v>
      </c>
      <c r="H356" s="159">
        <f t="shared" si="77"/>
        <v>13350700</v>
      </c>
      <c r="I356" s="159">
        <f t="shared" si="77"/>
        <v>12227353.35</v>
      </c>
      <c r="J356" s="150">
        <f t="shared" si="72"/>
        <v>91.58585954294531</v>
      </c>
    </row>
    <row r="357" spans="1:10" ht="19.5" customHeight="1">
      <c r="A357" s="174"/>
      <c r="B357" s="114" t="s">
        <v>376</v>
      </c>
      <c r="C357" s="166" t="s">
        <v>190</v>
      </c>
      <c r="D357" s="166" t="s">
        <v>186</v>
      </c>
      <c r="E357" s="166" t="s">
        <v>386</v>
      </c>
      <c r="F357" s="166" t="s">
        <v>188</v>
      </c>
      <c r="G357" s="159">
        <v>18015700</v>
      </c>
      <c r="H357" s="159">
        <v>13350700</v>
      </c>
      <c r="I357" s="159">
        <v>12227353.35</v>
      </c>
      <c r="J357" s="150">
        <f aca="true" t="shared" si="78" ref="J357:J362">I357/H357*100</f>
        <v>91.58585954294531</v>
      </c>
    </row>
    <row r="358" spans="1:10" ht="24" customHeight="1">
      <c r="A358" s="174"/>
      <c r="B358" s="112" t="s">
        <v>217</v>
      </c>
      <c r="C358" s="169" t="s">
        <v>190</v>
      </c>
      <c r="D358" s="170" t="s">
        <v>146</v>
      </c>
      <c r="E358" s="170"/>
      <c r="F358" s="170"/>
      <c r="G358" s="155">
        <f aca="true" t="shared" si="79" ref="G358:I359">G359</f>
        <v>7717822</v>
      </c>
      <c r="H358" s="155">
        <f t="shared" si="79"/>
        <v>6695626</v>
      </c>
      <c r="I358" s="155">
        <f t="shared" si="79"/>
        <v>6341897.16</v>
      </c>
      <c r="J358" s="150">
        <f t="shared" si="78"/>
        <v>94.71701615353068</v>
      </c>
    </row>
    <row r="359" spans="1:10" ht="38.25">
      <c r="A359" s="174"/>
      <c r="B359" s="114" t="s">
        <v>559</v>
      </c>
      <c r="C359" s="173" t="s">
        <v>190</v>
      </c>
      <c r="D359" s="166" t="s">
        <v>146</v>
      </c>
      <c r="E359" s="166" t="s">
        <v>529</v>
      </c>
      <c r="F359" s="166"/>
      <c r="G359" s="159">
        <f t="shared" si="79"/>
        <v>7717822</v>
      </c>
      <c r="H359" s="159">
        <f t="shared" si="79"/>
        <v>6695626</v>
      </c>
      <c r="I359" s="159">
        <f t="shared" si="79"/>
        <v>6341897.16</v>
      </c>
      <c r="J359" s="150">
        <f t="shared" si="78"/>
        <v>94.71701615353068</v>
      </c>
    </row>
    <row r="360" spans="1:10" ht="20.25" customHeight="1">
      <c r="A360" s="174"/>
      <c r="B360" s="114" t="s">
        <v>187</v>
      </c>
      <c r="C360" s="173" t="s">
        <v>190</v>
      </c>
      <c r="D360" s="166" t="s">
        <v>146</v>
      </c>
      <c r="E360" s="166" t="s">
        <v>535</v>
      </c>
      <c r="F360" s="166"/>
      <c r="G360" s="159">
        <f>SUM(G361)</f>
        <v>7717822</v>
      </c>
      <c r="H360" s="159">
        <f>SUM(H361)</f>
        <v>6695626</v>
      </c>
      <c r="I360" s="159">
        <f>SUM(I361)</f>
        <v>6341897.16</v>
      </c>
      <c r="J360" s="150">
        <f t="shared" si="78"/>
        <v>94.71701615353068</v>
      </c>
    </row>
    <row r="361" spans="1:10" ht="18.75" customHeight="1">
      <c r="A361" s="174"/>
      <c r="B361" s="114" t="s">
        <v>531</v>
      </c>
      <c r="C361" s="173" t="s">
        <v>190</v>
      </c>
      <c r="D361" s="166" t="s">
        <v>146</v>
      </c>
      <c r="E361" s="166" t="s">
        <v>535</v>
      </c>
      <c r="F361" s="166" t="s">
        <v>532</v>
      </c>
      <c r="G361" s="159">
        <v>7717822</v>
      </c>
      <c r="H361" s="159">
        <v>6695626</v>
      </c>
      <c r="I361" s="159">
        <v>6341897.16</v>
      </c>
      <c r="J361" s="150">
        <f t="shared" si="78"/>
        <v>94.71701615353068</v>
      </c>
    </row>
    <row r="362" spans="1:11" s="203" customFormat="1" ht="18" customHeight="1">
      <c r="A362" s="175"/>
      <c r="B362" s="198" t="s">
        <v>236</v>
      </c>
      <c r="C362" s="199"/>
      <c r="D362" s="200"/>
      <c r="E362" s="200"/>
      <c r="F362" s="170"/>
      <c r="G362" s="201">
        <f>G11+G74+G101+G127+G186+G249+G285+G330+G69</f>
        <v>1412304582.71</v>
      </c>
      <c r="H362" s="201">
        <f>H11+H74+H101+H127+H186+H249+H285+H330+H69</f>
        <v>1160363653</v>
      </c>
      <c r="I362" s="201">
        <f>I11+I74+I101+I127+I186+I249+I285+I330+I69</f>
        <v>1091862597.3400002</v>
      </c>
      <c r="J362" s="150">
        <f t="shared" si="78"/>
        <v>94.09658726530277</v>
      </c>
      <c r="K362" s="202"/>
    </row>
    <row r="363" spans="7:11" ht="14.25" customHeight="1">
      <c r="G363" s="7"/>
      <c r="K363" s="134"/>
    </row>
    <row r="364" spans="7:11" ht="12.75">
      <c r="G364" s="42"/>
      <c r="H364" s="42"/>
      <c r="I364" s="42"/>
      <c r="K364" s="134"/>
    </row>
    <row r="365" spans="8:11" ht="12.75">
      <c r="H365" s="9"/>
      <c r="I365" s="9"/>
      <c r="K365" s="134"/>
    </row>
    <row r="366" spans="7:11" ht="12.75">
      <c r="G366" s="8"/>
      <c r="H366" s="8"/>
      <c r="I366" s="8"/>
      <c r="K366" s="134"/>
    </row>
    <row r="367" ht="12.75">
      <c r="K367" s="134"/>
    </row>
    <row r="368" ht="12.75">
      <c r="K368" s="134"/>
    </row>
    <row r="369" ht="12.75">
      <c r="K369" s="134"/>
    </row>
    <row r="370" ht="12.75">
      <c r="K370" s="134"/>
    </row>
  </sheetData>
  <sheetProtection/>
  <mergeCells count="11">
    <mergeCell ref="B5:I5"/>
    <mergeCell ref="E8:E9"/>
    <mergeCell ref="F8:F9"/>
    <mergeCell ref="H8:H9"/>
    <mergeCell ref="J8:J9"/>
    <mergeCell ref="I8:I9"/>
    <mergeCell ref="G8:G9"/>
    <mergeCell ref="A8:A9"/>
    <mergeCell ref="B8:B9"/>
    <mergeCell ref="C8:C9"/>
    <mergeCell ref="D8:D9"/>
  </mergeCells>
  <printOptions/>
  <pageMargins left="1.1811023622047245" right="0.3937007874015748" top="0.7874015748031497" bottom="0.7874015748031497" header="0.5118110236220472" footer="0.5118110236220472"/>
  <pageSetup fitToHeight="1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2"/>
  <sheetViews>
    <sheetView zoomScalePageLayoutView="0" workbookViewId="0" topLeftCell="A25">
      <selection activeCell="D14" sqref="D14"/>
    </sheetView>
  </sheetViews>
  <sheetFormatPr defaultColWidth="8.875" defaultRowHeight="12.75"/>
  <cols>
    <col min="1" max="1" width="34.125" style="10" customWidth="1"/>
    <col min="2" max="2" width="50.375" style="10" customWidth="1"/>
    <col min="3" max="3" width="19.125" style="17" customWidth="1"/>
    <col min="4" max="4" width="19.25390625" style="17" customWidth="1"/>
    <col min="5" max="16384" width="8.875" style="10" customWidth="1"/>
  </cols>
  <sheetData>
    <row r="1" spans="1:6" ht="18.75">
      <c r="A1" s="12"/>
      <c r="B1" s="12"/>
      <c r="C1" s="35"/>
      <c r="D1" s="35" t="s">
        <v>293</v>
      </c>
      <c r="E1" s="12"/>
      <c r="F1" s="12"/>
    </row>
    <row r="2" spans="1:6" ht="18.75">
      <c r="A2" s="13"/>
      <c r="B2" s="13"/>
      <c r="C2" s="36"/>
      <c r="D2" s="36" t="s">
        <v>103</v>
      </c>
      <c r="E2" s="13"/>
      <c r="F2" s="13"/>
    </row>
    <row r="3" spans="1:6" ht="18.75">
      <c r="A3" s="14"/>
      <c r="B3" s="14"/>
      <c r="C3" s="117"/>
      <c r="D3" s="14" t="s">
        <v>613</v>
      </c>
      <c r="E3" s="14"/>
      <c r="F3" s="14"/>
    </row>
    <row r="4" spans="1:6" ht="18.75">
      <c r="A4" s="14"/>
      <c r="B4" s="14"/>
      <c r="C4" s="117"/>
      <c r="D4" s="117"/>
      <c r="E4" s="14"/>
      <c r="F4" s="14"/>
    </row>
    <row r="6" spans="1:4" ht="36" customHeight="1">
      <c r="A6" s="216" t="s">
        <v>576</v>
      </c>
      <c r="B6" s="216"/>
      <c r="C6" s="216"/>
      <c r="D6" s="216"/>
    </row>
    <row r="7" spans="1:4" ht="18.75">
      <c r="A7" s="118"/>
      <c r="B7" s="118"/>
      <c r="C7" s="119"/>
      <c r="D7" s="119"/>
    </row>
    <row r="8" ht="18.75">
      <c r="D8" s="19" t="s">
        <v>62</v>
      </c>
    </row>
    <row r="9" spans="1:4" ht="18.75">
      <c r="A9" s="217" t="s">
        <v>506</v>
      </c>
      <c r="B9" s="217" t="s">
        <v>507</v>
      </c>
      <c r="C9" s="218" t="s">
        <v>539</v>
      </c>
      <c r="D9" s="218" t="s">
        <v>441</v>
      </c>
    </row>
    <row r="10" spans="1:4" s="41" customFormat="1" ht="63" customHeight="1">
      <c r="A10" s="217"/>
      <c r="B10" s="217"/>
      <c r="C10" s="218"/>
      <c r="D10" s="218"/>
    </row>
    <row r="11" spans="1:4" s="23" customFormat="1" ht="17.25" customHeight="1">
      <c r="A11" s="123">
        <v>1</v>
      </c>
      <c r="B11" s="123">
        <v>2</v>
      </c>
      <c r="C11" s="124">
        <v>3</v>
      </c>
      <c r="D11" s="124">
        <v>4</v>
      </c>
    </row>
    <row r="12" spans="1:4" s="120" customFormat="1" ht="39" customHeight="1">
      <c r="A12" s="125" t="s">
        <v>294</v>
      </c>
      <c r="B12" s="125" t="s">
        <v>295</v>
      </c>
      <c r="C12" s="126">
        <f>C13+C15</f>
        <v>33453900</v>
      </c>
      <c r="D12" s="122">
        <f>D13+D15</f>
        <v>-14235000</v>
      </c>
    </row>
    <row r="13" spans="1:4" s="23" customFormat="1" ht="31.5">
      <c r="A13" s="127" t="s">
        <v>520</v>
      </c>
      <c r="B13" s="127" t="s">
        <v>296</v>
      </c>
      <c r="C13" s="128">
        <f>C14</f>
        <v>85888900</v>
      </c>
      <c r="D13" s="128">
        <f>D14</f>
        <v>94400000</v>
      </c>
    </row>
    <row r="14" spans="1:4" s="23" customFormat="1" ht="52.5" customHeight="1">
      <c r="A14" s="127" t="s">
        <v>519</v>
      </c>
      <c r="B14" s="127" t="s">
        <v>297</v>
      </c>
      <c r="C14" s="128">
        <v>85888900</v>
      </c>
      <c r="D14" s="128">
        <v>94400000</v>
      </c>
    </row>
    <row r="15" spans="1:4" s="23" customFormat="1" ht="49.5" customHeight="1">
      <c r="A15" s="127" t="s">
        <v>298</v>
      </c>
      <c r="B15" s="127" t="s">
        <v>299</v>
      </c>
      <c r="C15" s="128">
        <f>C16</f>
        <v>-52435000</v>
      </c>
      <c r="D15" s="128">
        <f>D16</f>
        <v>-108635000</v>
      </c>
    </row>
    <row r="16" spans="1:4" s="23" customFormat="1" ht="49.5" customHeight="1">
      <c r="A16" s="127" t="s">
        <v>300</v>
      </c>
      <c r="B16" s="127" t="s">
        <v>301</v>
      </c>
      <c r="C16" s="128">
        <v>-52435000</v>
      </c>
      <c r="D16" s="128">
        <v>-108635000</v>
      </c>
    </row>
    <row r="17" spans="1:4" s="120" customFormat="1" ht="31.5">
      <c r="A17" s="125" t="s">
        <v>113</v>
      </c>
      <c r="B17" s="125" t="s">
        <v>112</v>
      </c>
      <c r="C17" s="122">
        <f>C18+C20</f>
        <v>-30000000</v>
      </c>
      <c r="D17" s="122">
        <f>D18+D20</f>
        <v>-8625000</v>
      </c>
    </row>
    <row r="18" spans="1:4" s="23" customFormat="1" ht="48" customHeight="1">
      <c r="A18" s="127" t="s">
        <v>114</v>
      </c>
      <c r="B18" s="127" t="s">
        <v>116</v>
      </c>
      <c r="C18" s="128">
        <f>C19</f>
        <v>0</v>
      </c>
      <c r="D18" s="128">
        <f>D19</f>
        <v>28500000</v>
      </c>
    </row>
    <row r="19" spans="1:4" s="23" customFormat="1" ht="49.5" customHeight="1">
      <c r="A19" s="127" t="s">
        <v>115</v>
      </c>
      <c r="B19" s="127" t="s">
        <v>117</v>
      </c>
      <c r="C19" s="128">
        <v>0</v>
      </c>
      <c r="D19" s="128">
        <v>28500000</v>
      </c>
    </row>
    <row r="20" spans="1:4" s="23" customFormat="1" ht="56.25" customHeight="1">
      <c r="A20" s="127" t="s">
        <v>118</v>
      </c>
      <c r="B20" s="127" t="s">
        <v>119</v>
      </c>
      <c r="C20" s="128">
        <f>C21</f>
        <v>-30000000</v>
      </c>
      <c r="D20" s="128">
        <f>D21</f>
        <v>-37125000</v>
      </c>
    </row>
    <row r="21" spans="1:4" s="23" customFormat="1" ht="51" customHeight="1">
      <c r="A21" s="127" t="s">
        <v>120</v>
      </c>
      <c r="B21" s="127" t="s">
        <v>121</v>
      </c>
      <c r="C21" s="128">
        <v>-30000000</v>
      </c>
      <c r="D21" s="128">
        <v>-37125000</v>
      </c>
    </row>
    <row r="22" spans="1:4" s="23" customFormat="1" ht="31.5">
      <c r="A22" s="125" t="s">
        <v>285</v>
      </c>
      <c r="B22" s="125" t="s">
        <v>102</v>
      </c>
      <c r="C22" s="122">
        <f>SUM(C23:C24)</f>
        <v>109017602.64</v>
      </c>
      <c r="D22" s="122">
        <f>SUM(D23:D24)</f>
        <v>104242195.33999991</v>
      </c>
    </row>
    <row r="23" spans="1:4" s="23" customFormat="1" ht="33" customHeight="1">
      <c r="A23" s="127" t="s">
        <v>286</v>
      </c>
      <c r="B23" s="127" t="s">
        <v>287</v>
      </c>
      <c r="C23" s="128"/>
      <c r="D23" s="128">
        <v>-1133380402</v>
      </c>
    </row>
    <row r="24" spans="1:4" s="23" customFormat="1" ht="33" customHeight="1">
      <c r="A24" s="127" t="s">
        <v>111</v>
      </c>
      <c r="B24" s="127" t="s">
        <v>288</v>
      </c>
      <c r="C24" s="128">
        <v>109017602.64</v>
      </c>
      <c r="D24" s="128">
        <v>1237622597.34</v>
      </c>
    </row>
    <row r="25" spans="1:4" s="23" customFormat="1" ht="31.5">
      <c r="A25" s="125" t="s">
        <v>289</v>
      </c>
      <c r="B25" s="125" t="s">
        <v>290</v>
      </c>
      <c r="C25" s="122">
        <f>C26+C28</f>
        <v>36555000</v>
      </c>
      <c r="D25" s="122">
        <f>D26+D28</f>
        <v>30453.8</v>
      </c>
    </row>
    <row r="26" spans="1:4" s="23" customFormat="1" ht="47.25">
      <c r="A26" s="127" t="s">
        <v>291</v>
      </c>
      <c r="B26" s="127" t="s">
        <v>134</v>
      </c>
      <c r="C26" s="128">
        <f>C27</f>
        <v>36555000</v>
      </c>
      <c r="D26" s="128">
        <f>D27</f>
        <v>0</v>
      </c>
    </row>
    <row r="27" spans="1:4" s="23" customFormat="1" ht="49.5" customHeight="1">
      <c r="A27" s="127" t="s">
        <v>292</v>
      </c>
      <c r="B27" s="127" t="s">
        <v>100</v>
      </c>
      <c r="C27" s="128">
        <v>36555000</v>
      </c>
      <c r="D27" s="128">
        <v>0</v>
      </c>
    </row>
    <row r="28" spans="1:4" s="23" customFormat="1" ht="42" customHeight="1">
      <c r="A28" s="129" t="s">
        <v>1</v>
      </c>
      <c r="B28" s="127" t="s">
        <v>2</v>
      </c>
      <c r="C28" s="128">
        <f>C29</f>
        <v>0</v>
      </c>
      <c r="D28" s="128">
        <f>D29</f>
        <v>30453.8</v>
      </c>
    </row>
    <row r="29" spans="1:4" s="23" customFormat="1" ht="47.25">
      <c r="A29" s="129" t="s">
        <v>3</v>
      </c>
      <c r="B29" s="127" t="s">
        <v>101</v>
      </c>
      <c r="C29" s="128">
        <v>0</v>
      </c>
      <c r="D29" s="128">
        <v>30453.8</v>
      </c>
    </row>
    <row r="30" spans="1:4" s="120" customFormat="1" ht="39" customHeight="1">
      <c r="A30" s="125"/>
      <c r="B30" s="125" t="s">
        <v>135</v>
      </c>
      <c r="C30" s="130">
        <f>C12+C17+C25+C22</f>
        <v>149026502.64</v>
      </c>
      <c r="D30" s="130">
        <f>D12+D17+D25+D22</f>
        <v>81412649.13999991</v>
      </c>
    </row>
    <row r="31" spans="1:4" s="23" customFormat="1" ht="18.75">
      <c r="A31" s="131"/>
      <c r="B31" s="131"/>
      <c r="C31" s="132"/>
      <c r="D31" s="132"/>
    </row>
    <row r="32" spans="1:4" s="23" customFormat="1" ht="18.75">
      <c r="A32" s="131"/>
      <c r="B32" s="131"/>
      <c r="C32" s="132"/>
      <c r="D32" s="132"/>
    </row>
    <row r="33" spans="3:4" s="23" customFormat="1" ht="18.75">
      <c r="C33" s="121"/>
      <c r="D33" s="121"/>
    </row>
    <row r="34" spans="3:4" s="23" customFormat="1" ht="18.75">
      <c r="C34" s="121"/>
      <c r="D34" s="121"/>
    </row>
    <row r="35" spans="3:4" s="23" customFormat="1" ht="18.75">
      <c r="C35" s="121"/>
      <c r="D35" s="121"/>
    </row>
    <row r="36" spans="3:4" s="23" customFormat="1" ht="18.75">
      <c r="C36" s="121"/>
      <c r="D36" s="121"/>
    </row>
    <row r="37" spans="3:4" s="23" customFormat="1" ht="18.75">
      <c r="C37" s="121"/>
      <c r="D37" s="121"/>
    </row>
    <row r="38" spans="3:4" s="23" customFormat="1" ht="18.75">
      <c r="C38" s="121"/>
      <c r="D38" s="121"/>
    </row>
    <row r="39" spans="3:4" s="23" customFormat="1" ht="18.75">
      <c r="C39" s="121"/>
      <c r="D39" s="121"/>
    </row>
    <row r="40" spans="3:4" s="23" customFormat="1" ht="18.75">
      <c r="C40" s="121"/>
      <c r="D40" s="121"/>
    </row>
    <row r="41" spans="3:4" s="23" customFormat="1" ht="18.75">
      <c r="C41" s="121"/>
      <c r="D41" s="121"/>
    </row>
    <row r="42" spans="3:4" s="23" customFormat="1" ht="18.75">
      <c r="C42" s="121"/>
      <c r="D42" s="121"/>
    </row>
  </sheetData>
  <sheetProtection/>
  <mergeCells count="5">
    <mergeCell ref="A6:D6"/>
    <mergeCell ref="A9:A10"/>
    <mergeCell ref="B9:B10"/>
    <mergeCell ref="C9:C10"/>
    <mergeCell ref="D9:D10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5.75390625" style="10" customWidth="1"/>
    <col min="2" max="2" width="17.375" style="10" customWidth="1"/>
    <col min="3" max="3" width="22.375" style="10" customWidth="1"/>
    <col min="4" max="16384" width="9.125" style="10" customWidth="1"/>
  </cols>
  <sheetData>
    <row r="1" ht="18.75">
      <c r="C1" s="12" t="s">
        <v>248</v>
      </c>
    </row>
    <row r="2" ht="18.75">
      <c r="C2" s="13" t="s">
        <v>103</v>
      </c>
    </row>
    <row r="3" ht="18.75">
      <c r="C3" s="14" t="s">
        <v>613</v>
      </c>
    </row>
    <row r="6" spans="1:3" ht="60.75" customHeight="1">
      <c r="A6" s="219" t="s">
        <v>572</v>
      </c>
      <c r="B6" s="219"/>
      <c r="C6" s="220"/>
    </row>
    <row r="7" spans="1:2" ht="18.75">
      <c r="A7" s="18"/>
      <c r="B7" s="16"/>
    </row>
    <row r="8" spans="1:2" ht="18.75">
      <c r="A8" s="18"/>
      <c r="B8" s="16"/>
    </row>
    <row r="9" spans="1:3" ht="18.75">
      <c r="A9" s="15"/>
      <c r="B9" s="15"/>
      <c r="C9" s="31" t="s">
        <v>62</v>
      </c>
    </row>
    <row r="10" spans="1:3" ht="63">
      <c r="A10" s="32"/>
      <c r="B10" s="5" t="s">
        <v>472</v>
      </c>
      <c r="C10" s="6" t="s">
        <v>573</v>
      </c>
    </row>
    <row r="11" spans="1:3" ht="30" customHeight="1">
      <c r="A11" s="25" t="s">
        <v>473</v>
      </c>
      <c r="B11" s="33">
        <v>119</v>
      </c>
      <c r="C11" s="33">
        <v>65872521</v>
      </c>
    </row>
    <row r="12" spans="1:3" ht="26.25" customHeight="1">
      <c r="A12" s="34" t="s">
        <v>474</v>
      </c>
      <c r="B12" s="33">
        <v>1613</v>
      </c>
      <c r="C12" s="33">
        <v>339951907</v>
      </c>
    </row>
    <row r="14" ht="18.75">
      <c r="C14" s="15"/>
    </row>
  </sheetData>
  <sheetProtection/>
  <mergeCells count="1">
    <mergeCell ref="A6:C6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6"/>
  <sheetViews>
    <sheetView tabSelected="1" zoomScalePageLayoutView="0" workbookViewId="0" topLeftCell="A22">
      <selection activeCell="D12" sqref="D12"/>
    </sheetView>
  </sheetViews>
  <sheetFormatPr defaultColWidth="8.875" defaultRowHeight="12.75"/>
  <cols>
    <col min="1" max="1" width="5.125" style="10" customWidth="1"/>
    <col min="2" max="2" width="6.875" style="10" customWidth="1"/>
    <col min="3" max="3" width="65.75390625" style="15" customWidth="1"/>
    <col min="4" max="4" width="14.75390625" style="15" customWidth="1"/>
    <col min="5" max="5" width="15.25390625" style="17" customWidth="1"/>
    <col min="6" max="16384" width="8.875" style="10" customWidth="1"/>
  </cols>
  <sheetData>
    <row r="1" spans="3:5" ht="18.75">
      <c r="C1" s="11"/>
      <c r="D1" s="11"/>
      <c r="E1" s="12" t="s">
        <v>554</v>
      </c>
    </row>
    <row r="2" spans="3:5" ht="18.75">
      <c r="C2" s="11"/>
      <c r="D2" s="11"/>
      <c r="E2" s="13" t="s">
        <v>103</v>
      </c>
    </row>
    <row r="3" spans="3:5" ht="18.75">
      <c r="C3" s="11"/>
      <c r="D3" s="11"/>
      <c r="E3" s="14" t="s">
        <v>613</v>
      </c>
    </row>
    <row r="5" ht="18.75">
      <c r="D5" s="16"/>
    </row>
    <row r="6" spans="3:4" ht="36" customHeight="1">
      <c r="C6" s="221" t="s">
        <v>593</v>
      </c>
      <c r="D6" s="221"/>
    </row>
    <row r="7" spans="3:4" ht="18.75">
      <c r="C7" s="18"/>
      <c r="D7" s="16"/>
    </row>
    <row r="8" spans="3:4" ht="18.75">
      <c r="C8" s="18"/>
      <c r="D8" s="16"/>
    </row>
    <row r="9" ht="18.75">
      <c r="E9" s="19" t="s">
        <v>62</v>
      </c>
    </row>
    <row r="10" spans="1:5" s="23" customFormat="1" ht="56.25">
      <c r="A10" s="20" t="s">
        <v>232</v>
      </c>
      <c r="B10" s="20" t="s">
        <v>233</v>
      </c>
      <c r="C10" s="21" t="s">
        <v>231</v>
      </c>
      <c r="D10" s="21" t="s">
        <v>550</v>
      </c>
      <c r="E10" s="22" t="s">
        <v>551</v>
      </c>
    </row>
    <row r="11" spans="1:5" s="27" customFormat="1" ht="96" customHeight="1">
      <c r="A11" s="24" t="s">
        <v>179</v>
      </c>
      <c r="B11" s="24" t="s">
        <v>481</v>
      </c>
      <c r="C11" s="25" t="s">
        <v>553</v>
      </c>
      <c r="D11" s="26">
        <v>1200000</v>
      </c>
      <c r="E11" s="26">
        <v>1200000</v>
      </c>
    </row>
    <row r="12" spans="1:5" s="27" customFormat="1" ht="267.75" customHeight="1">
      <c r="A12" s="24" t="s">
        <v>179</v>
      </c>
      <c r="B12" s="24" t="s">
        <v>481</v>
      </c>
      <c r="C12" s="25" t="s">
        <v>558</v>
      </c>
      <c r="D12" s="26">
        <v>3700</v>
      </c>
      <c r="E12" s="26">
        <v>3700</v>
      </c>
    </row>
    <row r="13" spans="1:5" ht="21" customHeight="1">
      <c r="A13" s="24"/>
      <c r="B13" s="24"/>
      <c r="C13" s="28" t="s">
        <v>552</v>
      </c>
      <c r="D13" s="26">
        <f>SUM(D11:D12)</f>
        <v>1203700</v>
      </c>
      <c r="E13" s="26">
        <f>SUM(E11:E12)</f>
        <v>1203700</v>
      </c>
    </row>
    <row r="14" spans="1:2" ht="18.75">
      <c r="A14" s="29"/>
      <c r="B14" s="29"/>
    </row>
    <row r="15" spans="1:2" ht="18.75">
      <c r="A15" s="30"/>
      <c r="B15" s="30"/>
    </row>
    <row r="16" spans="1:2" ht="18.75">
      <c r="A16" s="30"/>
      <c r="B16" s="30"/>
    </row>
  </sheetData>
  <sheetProtection/>
  <mergeCells count="1">
    <mergeCell ref="C6:D6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GuryanovaEO</dc:creator>
  <cp:keywords/>
  <dc:description/>
  <cp:lastModifiedBy>Your User Name</cp:lastModifiedBy>
  <cp:lastPrinted>2010-12-02T06:37:44Z</cp:lastPrinted>
  <dcterms:created xsi:type="dcterms:W3CDTF">2006-10-19T03:10:11Z</dcterms:created>
  <dcterms:modified xsi:type="dcterms:W3CDTF">2010-12-02T06:43:02Z</dcterms:modified>
  <cp:category/>
  <cp:version/>
  <cp:contentType/>
  <cp:contentStatus/>
</cp:coreProperties>
</file>