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firstSheet="1" activeTab="1"/>
  </bookViews>
  <sheets>
    <sheet name="Постановление" sheetId="1" r:id="rId1"/>
    <sheet name="информация" sheetId="2" r:id="rId2"/>
  </sheets>
  <definedNames/>
  <calcPr fullCalcOnLoad="1"/>
</workbook>
</file>

<file path=xl/sharedStrings.xml><?xml version="1.0" encoding="utf-8"?>
<sst xmlns="http://schemas.openxmlformats.org/spreadsheetml/2006/main" count="171" uniqueCount="96">
  <si>
    <t>Приложение 1</t>
  </si>
  <si>
    <t xml:space="preserve">к постановлению администрации города </t>
  </si>
  <si>
    <t>от _____________№_____________</t>
  </si>
  <si>
    <t>ПЛАН  МЕРОПРИЯТИЙ</t>
  </si>
  <si>
    <t xml:space="preserve">ПО ПОДГОТОВКЕ ОБЪЕКТОВ ЖИЛИЩНО - КОММУНАЛЬНОГО ХОЗЯЙСТВА К РАБОТЕ </t>
  </si>
  <si>
    <t xml:space="preserve">В ОСЕННЕ - ЗИМНИЙ ПЕРИОД 2009-2010 ГОДОВ </t>
  </si>
  <si>
    <t>№п/п</t>
  </si>
  <si>
    <t>Наименование работ</t>
  </si>
  <si>
    <t>Ед. изм.</t>
  </si>
  <si>
    <t>Кол-во, объем</t>
  </si>
  <si>
    <t>Финансовые средства, тыс. руб.</t>
  </si>
  <si>
    <t>Сроки исполнения</t>
  </si>
  <si>
    <t>Ответственный исполнитель, Ф.И.О.</t>
  </si>
  <si>
    <t>Средства автономного округа</t>
  </si>
  <si>
    <t>Средства местного бюджета</t>
  </si>
  <si>
    <t>Средства предприятий</t>
  </si>
  <si>
    <t>Всего</t>
  </si>
  <si>
    <t>ТЕПЛОСНАБЖЕНИЕ</t>
  </si>
  <si>
    <t>Замена инженерных сетей теплоснабжения</t>
  </si>
  <si>
    <t>Магистральных ветхих</t>
  </si>
  <si>
    <t>Реконструкция сетей теплоснабжения</t>
  </si>
  <si>
    <t>Реконструкция сетей тепловодоснабжения (участок ТК12П-РСЦ)</t>
  </si>
  <si>
    <t>км</t>
  </si>
  <si>
    <t>31.08.2009г.</t>
  </si>
  <si>
    <t>Директор МУ "УКС" М.В. Дырин</t>
  </si>
  <si>
    <t>ИТОГО:</t>
  </si>
  <si>
    <t>ВОДОСНАБЖЕНИЕ И КАНАЛИЗАЦИЯ</t>
  </si>
  <si>
    <t>Внутриквартальных ветхих</t>
  </si>
  <si>
    <t>Жилищный фонд</t>
  </si>
  <si>
    <t>Капитальный ремонт (многоквартирные дома)</t>
  </si>
  <si>
    <t>Капитальный ремонт сетей ТВС жилых домов КПД в подвальных помещениях, в т.ч.ул. Молодежная,д.1;ул. Мира,д.1,3;ул.Комсомольская,д.7;ул. Ленина,д.12</t>
  </si>
  <si>
    <t>дом</t>
  </si>
  <si>
    <t>30.08.2009г.</t>
  </si>
  <si>
    <t>ул.Молодежная,  д.1</t>
  </si>
  <si>
    <t>м</t>
  </si>
  <si>
    <t>ул.Мира,  д.1</t>
  </si>
  <si>
    <t>ул.Мира  д.3</t>
  </si>
  <si>
    <t>ул.Комсомольская, д.7</t>
  </si>
  <si>
    <t>ул. Ленина, д.12</t>
  </si>
  <si>
    <t xml:space="preserve">Капитальный ремонт межпанельных швов жилых домов КПД и покраска фасадов </t>
  </si>
  <si>
    <t>кв.м</t>
  </si>
  <si>
    <t>Итого:</t>
  </si>
  <si>
    <t>Плановый текущий ремонт</t>
  </si>
  <si>
    <t>5</t>
  </si>
  <si>
    <t>Восстановление поврежденных участков отмосток</t>
  </si>
  <si>
    <t>м2</t>
  </si>
  <si>
    <t>15.09.2009г.</t>
  </si>
  <si>
    <t>Генеральный директор ОАО "Городское хозяйство" 
Дмитрюк С.А.</t>
  </si>
  <si>
    <t>6</t>
  </si>
  <si>
    <t>Закладка кирпичом слуховых окон в цоколе</t>
  </si>
  <si>
    <t>шт.</t>
  </si>
  <si>
    <t>7</t>
  </si>
  <si>
    <t>Окраска цоколя</t>
  </si>
  <si>
    <t>8</t>
  </si>
  <si>
    <t>Ремонт оконных и дверных заполнений</t>
  </si>
  <si>
    <t>9</t>
  </si>
  <si>
    <t>Текущий ремонт лестниц и крылец</t>
  </si>
  <si>
    <t>10</t>
  </si>
  <si>
    <t>Текущий ремонт внутренних систем ТВС,ХВС, ГВС и канализации</t>
  </si>
  <si>
    <t>100 м. трубопровода</t>
  </si>
  <si>
    <t>11</t>
  </si>
  <si>
    <t>Техническое обслуживание внутренних систем ТВС, ХВС, ГВС и канализации</t>
  </si>
  <si>
    <t>Смена мягкой кровли в 2 слоя отдельными местами</t>
  </si>
  <si>
    <t>Постановка заплат на покрытие из мягкой кровли</t>
  </si>
  <si>
    <t>12</t>
  </si>
  <si>
    <t>Замена канализационных вытяжных труб (на чердаке и кровле)</t>
  </si>
  <si>
    <t>м.п.</t>
  </si>
  <si>
    <t>13</t>
  </si>
  <si>
    <t>Установка пружин на входные двери</t>
  </si>
  <si>
    <t>14</t>
  </si>
  <si>
    <t>подъезд</t>
  </si>
  <si>
    <t>15</t>
  </si>
  <si>
    <t>Ревизия, ремонт и частичная замена вентилей, участков трубопроводов внутренних систем ТВС, ХВС, ГВС и канализации</t>
  </si>
  <si>
    <t>16</t>
  </si>
  <si>
    <t>Испытание системы отопления</t>
  </si>
  <si>
    <t>17</t>
  </si>
  <si>
    <t>Промывка трубопроводов системы отопления</t>
  </si>
  <si>
    <t>100 м3 здания</t>
  </si>
  <si>
    <t>18</t>
  </si>
  <si>
    <t>Промывка трубопроводов системы ГВС и ХВС</t>
  </si>
  <si>
    <t>Всего:</t>
  </si>
  <si>
    <t xml:space="preserve">Электроснабжение </t>
  </si>
  <si>
    <t>Текущий ремонт ВЛ -6 кВ</t>
  </si>
  <si>
    <t xml:space="preserve">ВЛ -6(10)кВ </t>
  </si>
  <si>
    <t>30.09.2009г.</t>
  </si>
  <si>
    <t>Директор ОАО "ЮТЭК"Покачи                С.Л. Виноградов</t>
  </si>
  <si>
    <t xml:space="preserve"> ВЛ -35 кВ</t>
  </si>
  <si>
    <t>Проведение противоаварийных   тренировок</t>
  </si>
  <si>
    <t>ед.</t>
  </si>
  <si>
    <t>ВСЕГО ПО МЕРОПРИЯТИЯМ:</t>
  </si>
  <si>
    <t>план</t>
  </si>
  <si>
    <t>факт</t>
  </si>
  <si>
    <t>Капитальный ремонт сетей ТВС жилых домов КПД в подвальных помещениях, в т.ч.ул.Молодежная,д.1; ул.Мира,д.1,3; ул.Комсомольская,д.7; ул. Ленина,д.12</t>
  </si>
  <si>
    <t>Теплоснабжение</t>
  </si>
  <si>
    <t>% выполнения от плана</t>
  </si>
  <si>
    <t>ИНФОРМАЦИЯ ПО ВЫПОЛНЕНИЮ ПЛАН- МЕРОПРИЯТИЙ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</si>
</sst>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0_р_._-;\-* #,##0.00_р_._-;_-* \-??_р_._-;_-@_-"/>
    <numFmt numFmtId="167" formatCode="_-* #,##0.0000_р_._-;\-* #,##0.0000_р_._-;_-* \-??_р_._-;_-@_-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#,##0.0000"/>
  </numFmts>
  <fonts count="29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DMUI3Lg"/>
      <family val="0"/>
    </font>
    <font>
      <sz val="11"/>
      <name val="ADMUI3Lg"/>
      <family val="0"/>
    </font>
    <font>
      <b/>
      <sz val="10"/>
      <name val="ADMUI3Lg"/>
      <family val="0"/>
    </font>
    <font>
      <b/>
      <sz val="11"/>
      <name val="ADMUI3Lg"/>
      <family val="0"/>
    </font>
    <font>
      <sz val="8"/>
      <name val="ADMUI3Lg"/>
      <family val="0"/>
    </font>
    <font>
      <b/>
      <sz val="9"/>
      <name val="ADMUI3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Fill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6" fontId="5" fillId="0" borderId="16" xfId="58" applyFont="1" applyFill="1" applyBorder="1" applyAlignment="1" applyProtection="1">
      <alignment horizontal="center" vertical="center"/>
      <protection/>
    </xf>
    <xf numFmtId="165" fontId="3" fillId="0" borderId="16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7" fontId="3" fillId="0" borderId="20" xfId="58" applyNumberFormat="1" applyFont="1" applyFill="1" applyBorder="1" applyAlignment="1" applyProtection="1">
      <alignment horizontal="center" vertical="center"/>
      <protection/>
    </xf>
    <xf numFmtId="166" fontId="5" fillId="0" borderId="20" xfId="58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vertical="center"/>
    </xf>
    <xf numFmtId="166" fontId="5" fillId="0" borderId="10" xfId="58" applyFont="1" applyFill="1" applyBorder="1" applyAlignment="1" applyProtection="1">
      <alignment vertical="center"/>
      <protection/>
    </xf>
    <xf numFmtId="166" fontId="0" fillId="0" borderId="10" xfId="58" applyFill="1" applyBorder="1" applyAlignment="1" applyProtection="1">
      <alignment vertical="center"/>
      <protection/>
    </xf>
    <xf numFmtId="166" fontId="0" fillId="0" borderId="10" xfId="58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166" fontId="0" fillId="0" borderId="10" xfId="58" applyFont="1" applyFill="1" applyBorder="1" applyAlignment="1" applyProtection="1">
      <alignment vertical="center"/>
      <protection/>
    </xf>
    <xf numFmtId="166" fontId="0" fillId="0" borderId="10" xfId="58" applyFont="1" applyFill="1" applyBorder="1" applyAlignment="1" applyProtection="1">
      <alignment vertical="center" wrapTex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8" fontId="0" fillId="0" borderId="10" xfId="58" applyNumberFormat="1" applyFill="1" applyBorder="1" applyAlignment="1" applyProtection="1">
      <alignment vertical="center"/>
      <protection/>
    </xf>
    <xf numFmtId="168" fontId="0" fillId="0" borderId="10" xfId="58" applyNumberFormat="1" applyFont="1" applyFill="1" applyBorder="1" applyAlignment="1" applyProtection="1">
      <alignment vertical="center"/>
      <protection/>
    </xf>
    <xf numFmtId="168" fontId="5" fillId="0" borderId="10" xfId="58" applyNumberFormat="1" applyFont="1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6" fontId="5" fillId="0" borderId="23" xfId="58" applyFont="1" applyFill="1" applyBorder="1" applyAlignment="1" applyProtection="1">
      <alignment vertical="center"/>
      <protection/>
    </xf>
    <xf numFmtId="168" fontId="5" fillId="0" borderId="23" xfId="58" applyNumberFormat="1" applyFont="1" applyFill="1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4" fontId="6" fillId="0" borderId="25" xfId="0" applyNumberFormat="1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vertical="center" wrapText="1"/>
    </xf>
    <xf numFmtId="4" fontId="6" fillId="0" borderId="25" xfId="58" applyNumberFormat="1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Border="1" applyAlignment="1">
      <alignment horizontal="justify" vertical="center" wrapText="1"/>
    </xf>
    <xf numFmtId="4" fontId="6" fillId="0" borderId="25" xfId="58" applyNumberFormat="1" applyFont="1" applyFill="1" applyBorder="1" applyAlignment="1" applyProtection="1">
      <alignment vertical="center"/>
      <protection/>
    </xf>
    <xf numFmtId="4" fontId="6" fillId="0" borderId="25" xfId="58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6" fillId="0" borderId="26" xfId="58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9" fontId="6" fillId="0" borderId="25" xfId="0" applyNumberFormat="1" applyFont="1" applyBorder="1" applyAlignment="1">
      <alignment vertical="center"/>
    </xf>
    <xf numFmtId="9" fontId="8" fillId="0" borderId="25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" fontId="8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1">
      <selection activeCell="B45" sqref="B45"/>
    </sheetView>
  </sheetViews>
  <sheetFormatPr defaultColWidth="11.57421875" defaultRowHeight="12.75"/>
  <cols>
    <col min="1" max="1" width="3.28125" style="1" customWidth="1"/>
    <col min="2" max="2" width="53.140625" style="1" customWidth="1"/>
    <col min="3" max="3" width="9.421875" style="2" customWidth="1"/>
    <col min="4" max="4" width="9.421875" style="3" customWidth="1"/>
    <col min="5" max="5" width="14.00390625" style="1" customWidth="1"/>
    <col min="6" max="6" width="13.8515625" style="1" customWidth="1"/>
    <col min="7" max="7" width="11.421875" style="1" customWidth="1"/>
    <col min="8" max="8" width="13.140625" style="1" customWidth="1"/>
    <col min="9" max="9" width="13.421875" style="1" customWidth="1"/>
    <col min="10" max="10" width="19.57421875" style="1" customWidth="1"/>
    <col min="11" max="16384" width="11.57421875" style="1" customWidth="1"/>
  </cols>
  <sheetData>
    <row r="1" spans="8:10" ht="15">
      <c r="H1" s="113" t="s">
        <v>0</v>
      </c>
      <c r="I1" s="113"/>
      <c r="J1" s="113"/>
    </row>
    <row r="2" spans="8:10" ht="15">
      <c r="H2" s="113" t="s">
        <v>1</v>
      </c>
      <c r="I2" s="113"/>
      <c r="J2" s="113"/>
    </row>
    <row r="3" spans="8:10" ht="15">
      <c r="H3" s="113" t="s">
        <v>2</v>
      </c>
      <c r="I3" s="113"/>
      <c r="J3" s="113"/>
    </row>
    <row r="4" spans="3:10" s="4" customFormat="1" ht="12.75">
      <c r="C4" s="2"/>
      <c r="D4" s="3"/>
      <c r="E4" s="1"/>
      <c r="F4" s="1"/>
      <c r="G4" s="1"/>
      <c r="H4" s="1"/>
      <c r="I4" s="1"/>
      <c r="J4" s="1"/>
    </row>
    <row r="5" spans="1:10" ht="14.25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4.2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4.25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</row>
    <row r="9" spans="1:10" ht="13.5" customHeight="1">
      <c r="A9" s="115" t="s">
        <v>6</v>
      </c>
      <c r="B9" s="116" t="s">
        <v>7</v>
      </c>
      <c r="C9" s="116" t="s">
        <v>8</v>
      </c>
      <c r="D9" s="116" t="s">
        <v>9</v>
      </c>
      <c r="E9" s="116" t="s">
        <v>10</v>
      </c>
      <c r="F9" s="116"/>
      <c r="G9" s="116"/>
      <c r="H9" s="116"/>
      <c r="I9" s="116" t="s">
        <v>11</v>
      </c>
      <c r="J9" s="112" t="s">
        <v>12</v>
      </c>
    </row>
    <row r="10" spans="1:10" s="4" customFormat="1" ht="38.25">
      <c r="A10" s="115"/>
      <c r="B10" s="116"/>
      <c r="C10" s="116"/>
      <c r="D10" s="116"/>
      <c r="E10" s="5" t="s">
        <v>13</v>
      </c>
      <c r="F10" s="5" t="s">
        <v>14</v>
      </c>
      <c r="G10" s="5" t="s">
        <v>15</v>
      </c>
      <c r="H10" s="5" t="s">
        <v>16</v>
      </c>
      <c r="I10" s="116"/>
      <c r="J10" s="112"/>
    </row>
    <row r="11" spans="1:10" ht="12.75">
      <c r="A11" s="6">
        <v>1</v>
      </c>
      <c r="B11" s="7">
        <v>2</v>
      </c>
      <c r="C11" s="5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8">
        <v>10</v>
      </c>
    </row>
    <row r="12" spans="1:10" ht="13.5" customHeight="1">
      <c r="A12" s="117" t="s">
        <v>17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3.5" customHeight="1">
      <c r="A13" s="118" t="s">
        <v>18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3.5" customHeight="1">
      <c r="A14" s="118" t="s">
        <v>19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.75" hidden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 s="4" customFormat="1" ht="13.5" customHeight="1">
      <c r="A16" s="114" t="s">
        <v>20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36" customHeight="1">
      <c r="A17" s="9">
        <v>1</v>
      </c>
      <c r="B17" s="10" t="s">
        <v>21</v>
      </c>
      <c r="C17" s="11" t="s">
        <v>22</v>
      </c>
      <c r="D17" s="12"/>
      <c r="E17" s="13">
        <v>0</v>
      </c>
      <c r="F17" s="13">
        <v>13600</v>
      </c>
      <c r="G17" s="13"/>
      <c r="H17" s="13">
        <f>E17+F17</f>
        <v>13600</v>
      </c>
      <c r="I17" s="14" t="s">
        <v>23</v>
      </c>
      <c r="J17" s="15" t="s">
        <v>24</v>
      </c>
    </row>
    <row r="18" spans="1:10" ht="12.75">
      <c r="A18" s="16"/>
      <c r="B18" s="17" t="s">
        <v>25</v>
      </c>
      <c r="C18" s="18"/>
      <c r="D18" s="19"/>
      <c r="E18" s="19">
        <f>SUM(E17)</f>
        <v>0</v>
      </c>
      <c r="F18" s="19">
        <f>SUM(F17)</f>
        <v>13600</v>
      </c>
      <c r="G18" s="19"/>
      <c r="H18" s="19">
        <f>SUM(H17)</f>
        <v>13600</v>
      </c>
      <c r="I18" s="20"/>
      <c r="J18" s="21"/>
    </row>
    <row r="19" spans="1:10" s="4" customFormat="1" ht="25.5" customHeight="1">
      <c r="A19" s="123" t="s">
        <v>26</v>
      </c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3.5" customHeight="1">
      <c r="A20" s="124" t="s">
        <v>27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s="4" customFormat="1" ht="12.75" hidden="1">
      <c r="A22" s="23"/>
      <c r="B22" s="24" t="s">
        <v>25</v>
      </c>
      <c r="C22" s="25"/>
      <c r="D22" s="26"/>
      <c r="E22" s="27"/>
      <c r="F22" s="27"/>
      <c r="G22" s="27"/>
      <c r="H22" s="27"/>
      <c r="I22" s="28"/>
      <c r="J22" s="29"/>
    </row>
    <row r="23" spans="1:10" ht="12.75">
      <c r="A23" s="120" t="s">
        <v>28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2.75">
      <c r="A24" s="120" t="s">
        <v>29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36" customHeight="1">
      <c r="A25" s="30">
        <v>1</v>
      </c>
      <c r="B25" s="31" t="s">
        <v>30</v>
      </c>
      <c r="C25" s="5" t="s">
        <v>31</v>
      </c>
      <c r="D25" s="7">
        <v>5</v>
      </c>
      <c r="E25" s="32"/>
      <c r="F25" s="33">
        <v>11153.36</v>
      </c>
      <c r="G25" s="34"/>
      <c r="H25" s="35">
        <f>F25</f>
        <v>11153.36</v>
      </c>
      <c r="I25" s="121" t="s">
        <v>32</v>
      </c>
      <c r="J25" s="122" t="s">
        <v>24</v>
      </c>
    </row>
    <row r="26" spans="1:10" ht="12.75">
      <c r="A26" s="37"/>
      <c r="B26" s="38" t="s">
        <v>33</v>
      </c>
      <c r="C26" s="36" t="s">
        <v>34</v>
      </c>
      <c r="D26" s="39"/>
      <c r="E26" s="40"/>
      <c r="F26" s="34"/>
      <c r="G26" s="34"/>
      <c r="H26" s="35"/>
      <c r="I26" s="121"/>
      <c r="J26" s="122"/>
    </row>
    <row r="27" spans="1:10" ht="15">
      <c r="A27" s="37"/>
      <c r="B27" s="41" t="s">
        <v>35</v>
      </c>
      <c r="C27" s="36" t="s">
        <v>34</v>
      </c>
      <c r="D27" s="39"/>
      <c r="E27" s="40"/>
      <c r="F27" s="34"/>
      <c r="G27" s="34"/>
      <c r="H27" s="35"/>
      <c r="I27" s="121"/>
      <c r="J27" s="122"/>
    </row>
    <row r="28" spans="1:10" ht="15">
      <c r="A28" s="37"/>
      <c r="B28" s="41" t="s">
        <v>36</v>
      </c>
      <c r="C28" s="36" t="s">
        <v>34</v>
      </c>
      <c r="D28" s="39"/>
      <c r="E28" s="40"/>
      <c r="F28" s="34"/>
      <c r="G28" s="34"/>
      <c r="H28" s="35"/>
      <c r="I28" s="121"/>
      <c r="J28" s="122"/>
    </row>
    <row r="29" spans="1:10" ht="15">
      <c r="A29" s="37"/>
      <c r="B29" s="41" t="s">
        <v>37</v>
      </c>
      <c r="C29" s="36" t="s">
        <v>34</v>
      </c>
      <c r="D29" s="39"/>
      <c r="E29" s="40"/>
      <c r="F29" s="34"/>
      <c r="G29" s="34"/>
      <c r="H29" s="35"/>
      <c r="I29" s="121"/>
      <c r="J29" s="122"/>
    </row>
    <row r="30" spans="1:10" ht="15">
      <c r="A30" s="37"/>
      <c r="B30" s="41" t="s">
        <v>38</v>
      </c>
      <c r="C30" s="36"/>
      <c r="D30" s="39"/>
      <c r="E30" s="40"/>
      <c r="F30" s="34"/>
      <c r="G30" s="34"/>
      <c r="H30" s="35"/>
      <c r="I30" s="121"/>
      <c r="J30" s="122"/>
    </row>
    <row r="31" spans="1:10" ht="24.75" customHeight="1">
      <c r="A31" s="30">
        <v>2</v>
      </c>
      <c r="B31" s="31" t="s">
        <v>39</v>
      </c>
      <c r="C31" s="5" t="s">
        <v>40</v>
      </c>
      <c r="D31" s="7">
        <v>6214</v>
      </c>
      <c r="E31" s="32"/>
      <c r="F31" s="33">
        <v>4000</v>
      </c>
      <c r="G31" s="34"/>
      <c r="H31" s="35">
        <f>F31</f>
        <v>4000</v>
      </c>
      <c r="I31" s="42" t="s">
        <v>32</v>
      </c>
      <c r="J31" s="122"/>
    </row>
    <row r="32" spans="1:10" ht="12.75" hidden="1">
      <c r="A32" s="37"/>
      <c r="B32" s="38"/>
      <c r="C32" s="36"/>
      <c r="D32" s="39"/>
      <c r="E32" s="40"/>
      <c r="F32" s="34"/>
      <c r="G32" s="34"/>
      <c r="H32" s="35"/>
      <c r="I32" s="36"/>
      <c r="J32" s="122"/>
    </row>
    <row r="33" spans="1:10" ht="12.75" hidden="1">
      <c r="A33" s="37"/>
      <c r="B33" s="38"/>
      <c r="C33" s="36"/>
      <c r="D33" s="39"/>
      <c r="E33" s="40"/>
      <c r="F33" s="34"/>
      <c r="G33" s="34"/>
      <c r="H33" s="35"/>
      <c r="I33" s="36"/>
      <c r="J33" s="122"/>
    </row>
    <row r="34" spans="1:10" ht="12.75" customHeight="1" hidden="1">
      <c r="A34" s="43"/>
      <c r="B34" s="44"/>
      <c r="C34" s="45"/>
      <c r="D34" s="46"/>
      <c r="E34" s="47"/>
      <c r="F34" s="33"/>
      <c r="G34" s="34"/>
      <c r="H34" s="35"/>
      <c r="I34" s="125"/>
      <c r="J34" s="126"/>
    </row>
    <row r="35" spans="1:10" ht="12.75" hidden="1">
      <c r="A35" s="48"/>
      <c r="B35" s="49"/>
      <c r="C35" s="50"/>
      <c r="D35" s="51"/>
      <c r="E35" s="52"/>
      <c r="F35" s="34"/>
      <c r="G35" s="34"/>
      <c r="H35" s="35"/>
      <c r="I35" s="125"/>
      <c r="J35" s="126"/>
    </row>
    <row r="36" spans="1:10" ht="12.75" hidden="1">
      <c r="A36" s="48"/>
      <c r="B36" s="49"/>
      <c r="C36" s="50"/>
      <c r="D36" s="51"/>
      <c r="E36" s="52"/>
      <c r="F36" s="34"/>
      <c r="G36" s="34"/>
      <c r="H36" s="35"/>
      <c r="I36" s="125"/>
      <c r="J36" s="126"/>
    </row>
    <row r="37" spans="1:10" ht="12.75" hidden="1">
      <c r="A37" s="48"/>
      <c r="B37" s="49"/>
      <c r="C37" s="50"/>
      <c r="D37" s="51"/>
      <c r="E37" s="52"/>
      <c r="F37" s="34"/>
      <c r="G37" s="34"/>
      <c r="H37" s="35"/>
      <c r="I37" s="125"/>
      <c r="J37" s="126"/>
    </row>
    <row r="38" spans="1:10" ht="12.75" customHeight="1" hidden="1">
      <c r="A38" s="30"/>
      <c r="B38" s="31"/>
      <c r="C38" s="5"/>
      <c r="D38" s="7"/>
      <c r="E38" s="32"/>
      <c r="F38" s="33"/>
      <c r="G38" s="34"/>
      <c r="H38" s="35"/>
      <c r="I38" s="121"/>
      <c r="J38" s="122"/>
    </row>
    <row r="39" spans="1:10" s="4" customFormat="1" ht="12.75" hidden="1">
      <c r="A39" s="37"/>
      <c r="B39" s="38"/>
      <c r="C39" s="36"/>
      <c r="D39" s="39"/>
      <c r="E39" s="40"/>
      <c r="F39" s="34"/>
      <c r="G39" s="34"/>
      <c r="H39" s="35"/>
      <c r="I39" s="121"/>
      <c r="J39" s="122"/>
    </row>
    <row r="40" spans="1:10" s="4" customFormat="1" ht="12.75" customHeight="1" hidden="1">
      <c r="A40" s="37"/>
      <c r="B40" s="38"/>
      <c r="C40" s="36"/>
      <c r="D40" s="39"/>
      <c r="E40" s="40"/>
      <c r="F40" s="53"/>
      <c r="G40" s="53"/>
      <c r="H40" s="54"/>
      <c r="I40" s="121"/>
      <c r="J40" s="122"/>
    </row>
    <row r="41" spans="1:10" ht="12.75">
      <c r="A41" s="30"/>
      <c r="B41" s="31" t="s">
        <v>41</v>
      </c>
      <c r="C41" s="5"/>
      <c r="D41" s="7"/>
      <c r="E41" s="55"/>
      <c r="F41" s="33">
        <f>SUM(F25:F31)</f>
        <v>15153.36</v>
      </c>
      <c r="G41" s="33"/>
      <c r="H41" s="33">
        <f>SUM(H25:H31)</f>
        <v>15153.36</v>
      </c>
      <c r="I41" s="5"/>
      <c r="J41" s="56"/>
    </row>
    <row r="42" spans="1:10" ht="12.75">
      <c r="A42" s="120" t="s">
        <v>42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3.5" customHeight="1">
      <c r="A43" s="37" t="s">
        <v>43</v>
      </c>
      <c r="B43" s="38" t="s">
        <v>44</v>
      </c>
      <c r="C43" s="36" t="s">
        <v>45</v>
      </c>
      <c r="D43" s="39">
        <v>150</v>
      </c>
      <c r="E43" s="57"/>
      <c r="F43" s="57"/>
      <c r="G43" s="58">
        <f>14.39+148.21</f>
        <v>162.60000000000002</v>
      </c>
      <c r="H43" s="58">
        <f aca="true" t="shared" si="0" ref="H43:H49">G43</f>
        <v>162.60000000000002</v>
      </c>
      <c r="I43" s="121" t="s">
        <v>46</v>
      </c>
      <c r="J43" s="122" t="s">
        <v>47</v>
      </c>
    </row>
    <row r="44" spans="1:10" ht="12.75">
      <c r="A44" s="37" t="s">
        <v>48</v>
      </c>
      <c r="B44" s="38" t="s">
        <v>49</v>
      </c>
      <c r="C44" s="36" t="s">
        <v>50</v>
      </c>
      <c r="D44" s="39">
        <v>70</v>
      </c>
      <c r="E44" s="57"/>
      <c r="F44" s="57"/>
      <c r="G44" s="58">
        <f>34.1+19.95</f>
        <v>54.05</v>
      </c>
      <c r="H44" s="58">
        <f t="shared" si="0"/>
        <v>54.05</v>
      </c>
      <c r="I44" s="121"/>
      <c r="J44" s="122"/>
    </row>
    <row r="45" spans="1:10" ht="12.75">
      <c r="A45" s="37" t="s">
        <v>51</v>
      </c>
      <c r="B45" s="38" t="s">
        <v>52</v>
      </c>
      <c r="C45" s="36" t="s">
        <v>45</v>
      </c>
      <c r="D45" s="39">
        <v>400</v>
      </c>
      <c r="E45" s="57"/>
      <c r="F45" s="57"/>
      <c r="G45" s="58">
        <f>37+39.9+2.39</f>
        <v>79.29</v>
      </c>
      <c r="H45" s="58">
        <f t="shared" si="0"/>
        <v>79.29</v>
      </c>
      <c r="I45" s="121"/>
      <c r="J45" s="122"/>
    </row>
    <row r="46" spans="1:10" ht="12.75">
      <c r="A46" s="37" t="s">
        <v>53</v>
      </c>
      <c r="B46" s="38" t="s">
        <v>54</v>
      </c>
      <c r="C46" s="36" t="s">
        <v>45</v>
      </c>
      <c r="D46" s="39">
        <v>120</v>
      </c>
      <c r="E46" s="57"/>
      <c r="F46" s="57"/>
      <c r="G46" s="58">
        <f>37.36+50.79+291.32</f>
        <v>379.47</v>
      </c>
      <c r="H46" s="58">
        <f t="shared" si="0"/>
        <v>379.47</v>
      </c>
      <c r="I46" s="121"/>
      <c r="J46" s="122"/>
    </row>
    <row r="47" spans="1:10" ht="12.75">
      <c r="A47" s="37" t="s">
        <v>55</v>
      </c>
      <c r="B47" s="38" t="s">
        <v>56</v>
      </c>
      <c r="C47" s="36" t="s">
        <v>45</v>
      </c>
      <c r="D47" s="39">
        <v>15</v>
      </c>
      <c r="E47" s="57"/>
      <c r="F47" s="57"/>
      <c r="G47" s="58">
        <f>1.69+4.72</f>
        <v>6.41</v>
      </c>
      <c r="H47" s="58">
        <f t="shared" si="0"/>
        <v>6.41</v>
      </c>
      <c r="I47" s="121"/>
      <c r="J47" s="122"/>
    </row>
    <row r="48" spans="1:10" ht="38.25">
      <c r="A48" s="37" t="s">
        <v>57</v>
      </c>
      <c r="B48" s="38" t="s">
        <v>58</v>
      </c>
      <c r="C48" s="36" t="s">
        <v>59</v>
      </c>
      <c r="D48" s="39">
        <v>1105.4</v>
      </c>
      <c r="E48" s="57"/>
      <c r="F48" s="57"/>
      <c r="G48" s="58">
        <f>61.1+35.36+476.37</f>
        <v>572.83</v>
      </c>
      <c r="H48" s="58">
        <f t="shared" si="0"/>
        <v>572.83</v>
      </c>
      <c r="I48" s="121"/>
      <c r="J48" s="122"/>
    </row>
    <row r="49" spans="1:10" ht="38.25">
      <c r="A49" s="37" t="s">
        <v>60</v>
      </c>
      <c r="B49" s="38" t="s">
        <v>61</v>
      </c>
      <c r="C49" s="36" t="s">
        <v>59</v>
      </c>
      <c r="D49" s="39">
        <v>1105.4</v>
      </c>
      <c r="E49" s="57"/>
      <c r="F49" s="57"/>
      <c r="G49" s="58">
        <f>1558.23+538.98+19.28+10833.1</f>
        <v>12949.59</v>
      </c>
      <c r="H49" s="58">
        <f t="shared" si="0"/>
        <v>12949.59</v>
      </c>
      <c r="I49" s="121"/>
      <c r="J49" s="122"/>
    </row>
    <row r="50" spans="1:10" ht="12.75">
      <c r="A50" s="37" t="s">
        <v>57</v>
      </c>
      <c r="B50" s="38" t="s">
        <v>62</v>
      </c>
      <c r="C50" s="36" t="s">
        <v>45</v>
      </c>
      <c r="D50" s="39">
        <v>70</v>
      </c>
      <c r="E50" s="57"/>
      <c r="F50" s="57"/>
      <c r="G50" s="58"/>
      <c r="H50" s="58"/>
      <c r="I50" s="121"/>
      <c r="J50" s="122"/>
    </row>
    <row r="51" spans="1:10" ht="12.75">
      <c r="A51" s="37" t="s">
        <v>60</v>
      </c>
      <c r="B51" s="38" t="s">
        <v>63</v>
      </c>
      <c r="C51" s="36" t="s">
        <v>50</v>
      </c>
      <c r="D51" s="39">
        <v>200</v>
      </c>
      <c r="E51" s="57"/>
      <c r="F51" s="57"/>
      <c r="G51" s="58"/>
      <c r="H51" s="58"/>
      <c r="I51" s="121"/>
      <c r="J51" s="122"/>
    </row>
    <row r="52" spans="1:10" ht="12.75">
      <c r="A52" s="37" t="s">
        <v>64</v>
      </c>
      <c r="B52" s="38" t="s">
        <v>65</v>
      </c>
      <c r="C52" s="36" t="s">
        <v>66</v>
      </c>
      <c r="D52" s="39">
        <v>15</v>
      </c>
      <c r="E52" s="57"/>
      <c r="F52" s="57"/>
      <c r="G52" s="58"/>
      <c r="H52" s="58"/>
      <c r="I52" s="121"/>
      <c r="J52" s="122"/>
    </row>
    <row r="53" spans="1:10" ht="12.75">
      <c r="A53" s="37" t="s">
        <v>67</v>
      </c>
      <c r="B53" s="38" t="s">
        <v>68</v>
      </c>
      <c r="C53" s="36" t="s">
        <v>50</v>
      </c>
      <c r="D53" s="39">
        <v>260</v>
      </c>
      <c r="E53" s="57"/>
      <c r="F53" s="57"/>
      <c r="G53" s="58"/>
      <c r="H53" s="58"/>
      <c r="I53" s="121"/>
      <c r="J53" s="122"/>
    </row>
    <row r="54" spans="1:10" ht="12.75">
      <c r="A54" s="37" t="s">
        <v>69</v>
      </c>
      <c r="B54" s="38" t="s">
        <v>54</v>
      </c>
      <c r="C54" s="36" t="s">
        <v>70</v>
      </c>
      <c r="D54" s="39">
        <v>180</v>
      </c>
      <c r="E54" s="57"/>
      <c r="F54" s="57"/>
      <c r="G54" s="58"/>
      <c r="H54" s="58"/>
      <c r="I54" s="121"/>
      <c r="J54" s="122"/>
    </row>
    <row r="55" spans="1:10" ht="38.25">
      <c r="A55" s="37" t="s">
        <v>71</v>
      </c>
      <c r="B55" s="38" t="s">
        <v>72</v>
      </c>
      <c r="C55" s="36" t="s">
        <v>31</v>
      </c>
      <c r="D55" s="39">
        <v>37</v>
      </c>
      <c r="E55" s="57"/>
      <c r="F55" s="57"/>
      <c r="G55" s="59"/>
      <c r="H55" s="58"/>
      <c r="I55" s="121"/>
      <c r="J55" s="122"/>
    </row>
    <row r="56" spans="1:10" ht="38.25">
      <c r="A56" s="37" t="s">
        <v>73</v>
      </c>
      <c r="B56" s="38" t="s">
        <v>74</v>
      </c>
      <c r="C56" s="36" t="s">
        <v>59</v>
      </c>
      <c r="D56" s="39">
        <v>1105.4</v>
      </c>
      <c r="E56" s="57"/>
      <c r="F56" s="57"/>
      <c r="G56" s="58"/>
      <c r="H56" s="58"/>
      <c r="I56" s="121"/>
      <c r="J56" s="122"/>
    </row>
    <row r="57" spans="1:10" ht="25.5">
      <c r="A57" s="37" t="s">
        <v>75</v>
      </c>
      <c r="B57" s="38" t="s">
        <v>76</v>
      </c>
      <c r="C57" s="36" t="s">
        <v>77</v>
      </c>
      <c r="D57" s="39">
        <v>11046.92</v>
      </c>
      <c r="E57" s="57"/>
      <c r="F57" s="57"/>
      <c r="G57" s="58"/>
      <c r="H57" s="58"/>
      <c r="I57" s="121"/>
      <c r="J57" s="122"/>
    </row>
    <row r="58" spans="1:10" ht="25.5">
      <c r="A58" s="37" t="s">
        <v>78</v>
      </c>
      <c r="B58" s="38" t="s">
        <v>79</v>
      </c>
      <c r="C58" s="36" t="s">
        <v>77</v>
      </c>
      <c r="D58" s="39">
        <v>5523.46</v>
      </c>
      <c r="E58" s="57"/>
      <c r="F58" s="57"/>
      <c r="G58" s="58"/>
      <c r="H58" s="58"/>
      <c r="I58" s="121"/>
      <c r="J58" s="122"/>
    </row>
    <row r="59" spans="1:10" ht="12.75">
      <c r="A59" s="6"/>
      <c r="B59" s="31" t="s">
        <v>41</v>
      </c>
      <c r="C59" s="5"/>
      <c r="D59" s="7"/>
      <c r="E59" s="7"/>
      <c r="F59" s="7"/>
      <c r="G59" s="60">
        <f>SUM(G43:G58)</f>
        <v>14204.24</v>
      </c>
      <c r="H59" s="60">
        <f>SUM(H43:H58)</f>
        <v>14204.24</v>
      </c>
      <c r="I59" s="5"/>
      <c r="J59" s="56"/>
    </row>
    <row r="60" spans="1:10" ht="12.75">
      <c r="A60" s="61"/>
      <c r="B60" s="62" t="s">
        <v>80</v>
      </c>
      <c r="C60" s="63"/>
      <c r="D60" s="64"/>
      <c r="E60" s="64"/>
      <c r="F60" s="65">
        <f>F41+F59</f>
        <v>15153.36</v>
      </c>
      <c r="G60" s="66">
        <f>G41+G59</f>
        <v>14204.24</v>
      </c>
      <c r="H60" s="66">
        <f>H41+H59</f>
        <v>29357.6</v>
      </c>
      <c r="I60" s="62"/>
      <c r="J60" s="67"/>
    </row>
    <row r="61" spans="1:10" ht="12.75">
      <c r="A61" s="68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s="3" customFormat="1" ht="12.75" hidden="1">
      <c r="A62" s="7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2.75" customHeight="1" hidden="1">
      <c r="A63" s="57"/>
      <c r="B63" s="69"/>
      <c r="C63" s="36"/>
      <c r="D63" s="39"/>
      <c r="E63" s="57"/>
      <c r="F63" s="57"/>
      <c r="G63" s="40"/>
      <c r="H63" s="57"/>
      <c r="I63" s="57"/>
      <c r="J63" s="36"/>
    </row>
    <row r="64" spans="1:10" ht="12.75" hidden="1">
      <c r="A64" s="57"/>
      <c r="B64" s="70"/>
      <c r="C64" s="39"/>
      <c r="D64" s="39"/>
      <c r="E64" s="57"/>
      <c r="F64" s="57"/>
      <c r="G64" s="40"/>
      <c r="H64" s="57"/>
      <c r="I64" s="57"/>
      <c r="J64" s="57"/>
    </row>
    <row r="65" spans="1:10" ht="12.75" hidden="1">
      <c r="A65" s="57"/>
      <c r="B65" s="71"/>
      <c r="C65" s="36"/>
      <c r="D65" s="39"/>
      <c r="E65" s="57"/>
      <c r="F65" s="57"/>
      <c r="G65" s="32"/>
      <c r="H65" s="32"/>
      <c r="I65" s="57"/>
      <c r="J65" s="57"/>
    </row>
    <row r="66" spans="1:10" ht="12.75" hidden="1">
      <c r="A66" s="7"/>
      <c r="B66" s="71"/>
      <c r="C66" s="5"/>
      <c r="D66" s="7"/>
      <c r="E66" s="7"/>
      <c r="F66" s="72"/>
      <c r="G66" s="73"/>
      <c r="H66" s="73"/>
      <c r="I66" s="7"/>
      <c r="J66" s="7"/>
    </row>
    <row r="67" spans="1:10" ht="12.75" hidden="1">
      <c r="A67" s="57"/>
      <c r="B67" s="129" t="s">
        <v>81</v>
      </c>
      <c r="C67" s="129"/>
      <c r="D67" s="129"/>
      <c r="E67" s="129"/>
      <c r="F67" s="129"/>
      <c r="G67" s="129"/>
      <c r="H67" s="129"/>
      <c r="I67" s="129"/>
      <c r="J67" s="129"/>
    </row>
    <row r="68" spans="1:10" ht="12.75">
      <c r="A68" s="57"/>
      <c r="B68" s="129" t="s">
        <v>82</v>
      </c>
      <c r="C68" s="129"/>
      <c r="D68" s="129"/>
      <c r="E68" s="129"/>
      <c r="F68" s="129"/>
      <c r="G68" s="129"/>
      <c r="H68" s="129"/>
      <c r="I68" s="129"/>
      <c r="J68" s="129"/>
    </row>
    <row r="69" spans="1:10" ht="14.25" customHeight="1">
      <c r="A69" s="57">
        <v>1</v>
      </c>
      <c r="B69" s="57" t="s">
        <v>83</v>
      </c>
      <c r="C69" s="36" t="s">
        <v>22</v>
      </c>
      <c r="D69" s="39">
        <v>80.8</v>
      </c>
      <c r="E69" s="57"/>
      <c r="F69" s="57"/>
      <c r="G69" s="57">
        <v>791</v>
      </c>
      <c r="H69" s="57">
        <f>F69+G69</f>
        <v>791</v>
      </c>
      <c r="I69" s="130" t="s">
        <v>84</v>
      </c>
      <c r="J69" s="121" t="s">
        <v>85</v>
      </c>
    </row>
    <row r="70" spans="1:10" ht="36" customHeight="1">
      <c r="A70" s="57">
        <v>2</v>
      </c>
      <c r="B70" s="57" t="s">
        <v>86</v>
      </c>
      <c r="C70" s="36" t="s">
        <v>22</v>
      </c>
      <c r="D70" s="39">
        <v>42.8</v>
      </c>
      <c r="E70" s="57"/>
      <c r="F70" s="57"/>
      <c r="G70" s="57">
        <v>533.3</v>
      </c>
      <c r="H70" s="57">
        <f>F70+G70</f>
        <v>533.3</v>
      </c>
      <c r="I70" s="130"/>
      <c r="J70" s="121"/>
    </row>
    <row r="71" spans="1:10" ht="36" customHeight="1">
      <c r="A71" s="57">
        <v>3</v>
      </c>
      <c r="B71" s="57" t="s">
        <v>87</v>
      </c>
      <c r="C71" s="36" t="s">
        <v>88</v>
      </c>
      <c r="D71" s="39">
        <v>17</v>
      </c>
      <c r="E71" s="57"/>
      <c r="F71" s="57"/>
      <c r="G71" s="57"/>
      <c r="H71" s="57"/>
      <c r="I71" s="130"/>
      <c r="J71" s="121"/>
    </row>
    <row r="72" spans="1:10" ht="12.75">
      <c r="A72" s="57"/>
      <c r="B72" s="68" t="s">
        <v>25</v>
      </c>
      <c r="C72" s="36"/>
      <c r="D72" s="39"/>
      <c r="E72" s="57"/>
      <c r="F72" s="57"/>
      <c r="G72" s="68">
        <f>SUM(G69:G70)</f>
        <v>1324.3</v>
      </c>
      <c r="H72" s="68">
        <f>SUM(H69:H70)</f>
        <v>1324.3</v>
      </c>
      <c r="I72" s="57"/>
      <c r="J72" s="57"/>
    </row>
    <row r="73" spans="1:10" ht="12.75">
      <c r="A73" s="57"/>
      <c r="B73" s="68" t="s">
        <v>89</v>
      </c>
      <c r="C73" s="36"/>
      <c r="D73" s="39"/>
      <c r="E73" s="74">
        <f>E18+E41+E60+E72</f>
        <v>0</v>
      </c>
      <c r="F73" s="74">
        <f>F18+F60+F72</f>
        <v>28753.36</v>
      </c>
      <c r="G73" s="74">
        <f>G18+G60+G72</f>
        <v>15528.539999999999</v>
      </c>
      <c r="H73" s="74">
        <f>H18+H60+H72</f>
        <v>44281.9</v>
      </c>
      <c r="I73" s="57"/>
      <c r="J73" s="57"/>
    </row>
    <row r="75" spans="1:10" ht="12.75">
      <c r="A75" s="127"/>
      <c r="B75" s="127"/>
      <c r="C75" s="127"/>
      <c r="D75" s="127"/>
      <c r="E75" s="127"/>
      <c r="F75" s="75"/>
      <c r="I75" s="128"/>
      <c r="J75" s="128"/>
    </row>
  </sheetData>
  <sheetProtection selectLockedCells="1" selectUnlockedCells="1"/>
  <mergeCells count="39">
    <mergeCell ref="A75:E75"/>
    <mergeCell ref="I75:J75"/>
    <mergeCell ref="B61:J61"/>
    <mergeCell ref="B62:J62"/>
    <mergeCell ref="B67:J67"/>
    <mergeCell ref="B68:J68"/>
    <mergeCell ref="I69:I71"/>
    <mergeCell ref="J69:J71"/>
    <mergeCell ref="I34:I37"/>
    <mergeCell ref="J34:J37"/>
    <mergeCell ref="I38:I40"/>
    <mergeCell ref="J38:J40"/>
    <mergeCell ref="A15:J15"/>
    <mergeCell ref="A42:J42"/>
    <mergeCell ref="I43:I58"/>
    <mergeCell ref="J43:J58"/>
    <mergeCell ref="A19:J19"/>
    <mergeCell ref="A20:J20"/>
    <mergeCell ref="A23:J23"/>
    <mergeCell ref="A24:J24"/>
    <mergeCell ref="I25:I30"/>
    <mergeCell ref="J25:J33"/>
    <mergeCell ref="A16:J16"/>
    <mergeCell ref="A9:A10"/>
    <mergeCell ref="B9:B10"/>
    <mergeCell ref="C9:C10"/>
    <mergeCell ref="D9:D10"/>
    <mergeCell ref="E9:H9"/>
    <mergeCell ref="I9:I10"/>
    <mergeCell ref="A12:J12"/>
    <mergeCell ref="A13:J13"/>
    <mergeCell ref="A14:J14"/>
    <mergeCell ref="A6:J6"/>
    <mergeCell ref="A7:J7"/>
    <mergeCell ref="J9:J10"/>
    <mergeCell ref="H1:J1"/>
    <mergeCell ref="H2:J2"/>
    <mergeCell ref="H3:J3"/>
    <mergeCell ref="A5:J5"/>
  </mergeCells>
  <printOptions/>
  <pageMargins left="0.7875" right="0.39375" top="0.7875" bottom="0.7875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C1">
      <selection activeCell="N1" sqref="N1"/>
    </sheetView>
  </sheetViews>
  <sheetFormatPr defaultColWidth="9.140625" defaultRowHeight="12.75"/>
  <cols>
    <col min="1" max="1" width="5.28125" style="0" bestFit="1" customWidth="1"/>
    <col min="2" max="2" width="41.28125" style="0" customWidth="1"/>
    <col min="3" max="3" width="12.7109375" style="0" customWidth="1"/>
    <col min="5" max="5" width="12.28125" style="0" customWidth="1"/>
    <col min="7" max="7" width="12.7109375" style="0" customWidth="1"/>
    <col min="10" max="10" width="11.8515625" style="0" customWidth="1"/>
    <col min="12" max="12" width="11.57421875" style="0" customWidth="1"/>
    <col min="14" max="14" width="12.28125" style="0" customWidth="1"/>
  </cols>
  <sheetData>
    <row r="1" ht="12.75">
      <c r="N1" s="109"/>
    </row>
    <row r="2" spans="1:14" ht="12.75">
      <c r="A2" s="80"/>
      <c r="B2" s="77"/>
      <c r="C2" s="78"/>
      <c r="D2" s="79"/>
      <c r="E2" s="77"/>
      <c r="F2" s="77"/>
      <c r="G2" s="77"/>
      <c r="H2" s="77"/>
      <c r="I2" s="79"/>
      <c r="J2" s="77"/>
      <c r="K2" s="77"/>
      <c r="L2" s="77"/>
      <c r="M2" s="77"/>
      <c r="N2" s="80"/>
    </row>
    <row r="3" spans="1:14" ht="15">
      <c r="A3" s="133" t="s">
        <v>95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80"/>
    </row>
    <row r="4" spans="1:14" ht="15">
      <c r="A4" s="133" t="s">
        <v>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80"/>
    </row>
    <row r="5" spans="1:14" ht="15">
      <c r="A5" s="133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80"/>
    </row>
    <row r="6" spans="1:14" ht="14.25">
      <c r="A6" s="9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80"/>
    </row>
    <row r="7" spans="1:14" ht="12.75">
      <c r="A7" s="96"/>
      <c r="B7" s="97"/>
      <c r="C7" s="98"/>
      <c r="D7" s="134" t="s">
        <v>90</v>
      </c>
      <c r="E7" s="134"/>
      <c r="F7" s="134"/>
      <c r="G7" s="134"/>
      <c r="H7" s="134"/>
      <c r="I7" s="134" t="s">
        <v>91</v>
      </c>
      <c r="J7" s="134"/>
      <c r="K7" s="134"/>
      <c r="L7" s="134"/>
      <c r="M7" s="134"/>
      <c r="N7" s="135" t="s">
        <v>94</v>
      </c>
    </row>
    <row r="8" spans="1:14" ht="12.75">
      <c r="A8" s="135" t="s">
        <v>6</v>
      </c>
      <c r="B8" s="136" t="s">
        <v>7</v>
      </c>
      <c r="C8" s="136" t="s">
        <v>8</v>
      </c>
      <c r="D8" s="136" t="s">
        <v>9</v>
      </c>
      <c r="E8" s="136" t="s">
        <v>10</v>
      </c>
      <c r="F8" s="136"/>
      <c r="G8" s="136"/>
      <c r="H8" s="136"/>
      <c r="I8" s="136" t="s">
        <v>9</v>
      </c>
      <c r="J8" s="136" t="s">
        <v>10</v>
      </c>
      <c r="K8" s="136"/>
      <c r="L8" s="136"/>
      <c r="M8" s="136"/>
      <c r="N8" s="135"/>
    </row>
    <row r="9" spans="1:14" ht="36">
      <c r="A9" s="135"/>
      <c r="B9" s="136"/>
      <c r="C9" s="136"/>
      <c r="D9" s="136"/>
      <c r="E9" s="99" t="s">
        <v>13</v>
      </c>
      <c r="F9" s="99" t="s">
        <v>14</v>
      </c>
      <c r="G9" s="99" t="s">
        <v>15</v>
      </c>
      <c r="H9" s="99" t="s">
        <v>16</v>
      </c>
      <c r="I9" s="136"/>
      <c r="J9" s="99" t="s">
        <v>13</v>
      </c>
      <c r="K9" s="99" t="s">
        <v>14</v>
      </c>
      <c r="L9" s="99" t="s">
        <v>15</v>
      </c>
      <c r="M9" s="99" t="s">
        <v>16</v>
      </c>
      <c r="N9" s="135"/>
    </row>
    <row r="10" spans="1:14" ht="12.75">
      <c r="A10" s="94">
        <v>1</v>
      </c>
      <c r="B10" s="94">
        <v>2</v>
      </c>
      <c r="C10" s="95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</row>
    <row r="11" spans="1:14" ht="12.75">
      <c r="A11" s="132" t="s">
        <v>93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2.75">
      <c r="A12" s="131" t="s">
        <v>20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25.5">
      <c r="A13" s="84">
        <v>1</v>
      </c>
      <c r="B13" s="86" t="s">
        <v>21</v>
      </c>
      <c r="C13" s="82" t="s">
        <v>22</v>
      </c>
      <c r="D13" s="82">
        <v>0.558</v>
      </c>
      <c r="E13" s="82"/>
      <c r="F13" s="82">
        <v>13600</v>
      </c>
      <c r="G13" s="82"/>
      <c r="H13" s="82">
        <f>E13+F13</f>
        <v>13600</v>
      </c>
      <c r="I13" s="82">
        <v>0.558</v>
      </c>
      <c r="J13" s="82"/>
      <c r="K13" s="82">
        <v>13600</v>
      </c>
      <c r="L13" s="82"/>
      <c r="M13" s="82">
        <f>J13+K13</f>
        <v>13600</v>
      </c>
      <c r="N13" s="104">
        <v>1</v>
      </c>
    </row>
    <row r="14" spans="1:14" ht="12.75">
      <c r="A14" s="84"/>
      <c r="B14" s="87" t="s">
        <v>25</v>
      </c>
      <c r="C14" s="82"/>
      <c r="D14" s="88"/>
      <c r="E14" s="88"/>
      <c r="F14" s="88">
        <f>SUM(F13)</f>
        <v>13600</v>
      </c>
      <c r="G14" s="88"/>
      <c r="H14" s="88">
        <f>SUM(H13)</f>
        <v>13600</v>
      </c>
      <c r="I14" s="88"/>
      <c r="J14" s="88"/>
      <c r="K14" s="88">
        <f>SUM(K13)</f>
        <v>13600</v>
      </c>
      <c r="L14" s="88"/>
      <c r="M14" s="88">
        <f>SUM(M13)</f>
        <v>13600</v>
      </c>
      <c r="N14" s="104">
        <v>1</v>
      </c>
    </row>
    <row r="15" spans="1:14" ht="12.75">
      <c r="A15" s="132" t="s">
        <v>28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2.75">
      <c r="A16" s="131" t="s">
        <v>29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51">
      <c r="A17" s="84">
        <v>1</v>
      </c>
      <c r="B17" s="89" t="s">
        <v>92</v>
      </c>
      <c r="C17" s="82" t="s">
        <v>31</v>
      </c>
      <c r="D17" s="83">
        <v>5</v>
      </c>
      <c r="E17" s="81"/>
      <c r="F17" s="90">
        <v>11153.36</v>
      </c>
      <c r="G17" s="90"/>
      <c r="H17" s="91">
        <f>F17</f>
        <v>11153.36</v>
      </c>
      <c r="I17" s="83">
        <v>5</v>
      </c>
      <c r="J17" s="81"/>
      <c r="K17" s="90">
        <v>11153.36</v>
      </c>
      <c r="L17" s="90"/>
      <c r="M17" s="91">
        <f>K17</f>
        <v>11153.36</v>
      </c>
      <c r="N17" s="104">
        <v>1</v>
      </c>
    </row>
    <row r="18" spans="1:14" ht="25.5">
      <c r="A18" s="84">
        <v>2</v>
      </c>
      <c r="B18" s="89" t="s">
        <v>39</v>
      </c>
      <c r="C18" s="82" t="s">
        <v>40</v>
      </c>
      <c r="D18" s="83">
        <v>6214</v>
      </c>
      <c r="E18" s="81"/>
      <c r="F18" s="90">
        <v>4000</v>
      </c>
      <c r="G18" s="90"/>
      <c r="H18" s="91">
        <f>F18</f>
        <v>4000</v>
      </c>
      <c r="I18" s="83">
        <v>6214</v>
      </c>
      <c r="J18" s="81"/>
      <c r="K18" s="90">
        <v>3999.5</v>
      </c>
      <c r="L18" s="90"/>
      <c r="M18" s="91">
        <f>K18</f>
        <v>3999.5</v>
      </c>
      <c r="N18" s="104">
        <v>1</v>
      </c>
    </row>
    <row r="19" spans="1:14" ht="12.75">
      <c r="A19" s="84"/>
      <c r="B19" s="89" t="s">
        <v>41</v>
      </c>
      <c r="C19" s="82"/>
      <c r="D19" s="83"/>
      <c r="E19" s="83"/>
      <c r="F19" s="90">
        <f>SUM(F17:F18)</f>
        <v>15153.36</v>
      </c>
      <c r="G19" s="90"/>
      <c r="H19" s="90">
        <f>SUM(H17:H18)</f>
        <v>15153.36</v>
      </c>
      <c r="I19" s="83"/>
      <c r="J19" s="83"/>
      <c r="K19" s="90">
        <f>SUM(K17:K18)</f>
        <v>15152.86</v>
      </c>
      <c r="L19" s="90"/>
      <c r="M19" s="90">
        <f>SUM(M17:M18)</f>
        <v>15152.86</v>
      </c>
      <c r="N19" s="104">
        <v>1</v>
      </c>
    </row>
    <row r="20" spans="1:14" ht="12.75">
      <c r="A20" s="137" t="s">
        <v>42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25.5">
      <c r="A21" s="84">
        <v>1</v>
      </c>
      <c r="B21" s="89" t="s">
        <v>44</v>
      </c>
      <c r="C21" s="82" t="s">
        <v>45</v>
      </c>
      <c r="D21" s="83">
        <v>150</v>
      </c>
      <c r="E21" s="81"/>
      <c r="F21" s="81"/>
      <c r="G21" s="90">
        <f>14.39+148.21</f>
        <v>162.60000000000002</v>
      </c>
      <c r="H21" s="90">
        <f aca="true" t="shared" si="0" ref="H21:H26">G21</f>
        <v>162.60000000000002</v>
      </c>
      <c r="I21" s="83">
        <v>150</v>
      </c>
      <c r="J21" s="81"/>
      <c r="K21" s="81"/>
      <c r="L21" s="90">
        <f>14.39+148.21</f>
        <v>162.60000000000002</v>
      </c>
      <c r="M21" s="100">
        <f aca="true" t="shared" si="1" ref="M21:M26">L21</f>
        <v>162.60000000000002</v>
      </c>
      <c r="N21" s="104">
        <v>1</v>
      </c>
    </row>
    <row r="22" spans="1:14" ht="12.75">
      <c r="A22" s="84">
        <v>2</v>
      </c>
      <c r="B22" s="89" t="s">
        <v>49</v>
      </c>
      <c r="C22" s="82" t="s">
        <v>50</v>
      </c>
      <c r="D22" s="83">
        <v>70</v>
      </c>
      <c r="E22" s="81"/>
      <c r="F22" s="81"/>
      <c r="G22" s="90">
        <f>34.1+19.95</f>
        <v>54.05</v>
      </c>
      <c r="H22" s="90">
        <f t="shared" si="0"/>
        <v>54.05</v>
      </c>
      <c r="I22" s="83">
        <v>70</v>
      </c>
      <c r="J22" s="81"/>
      <c r="K22" s="81"/>
      <c r="L22" s="90">
        <f>34.1+19.95</f>
        <v>54.05</v>
      </c>
      <c r="M22" s="100">
        <f t="shared" si="1"/>
        <v>54.05</v>
      </c>
      <c r="N22" s="104">
        <v>1</v>
      </c>
    </row>
    <row r="23" spans="1:14" ht="12.75">
      <c r="A23" s="84">
        <v>4</v>
      </c>
      <c r="B23" s="89" t="s">
        <v>54</v>
      </c>
      <c r="C23" s="82" t="s">
        <v>45</v>
      </c>
      <c r="D23" s="83">
        <v>120</v>
      </c>
      <c r="E23" s="81"/>
      <c r="F23" s="81"/>
      <c r="G23" s="90">
        <f>37.36+50.79+291.32</f>
        <v>379.47</v>
      </c>
      <c r="H23" s="90">
        <f t="shared" si="0"/>
        <v>379.47</v>
      </c>
      <c r="I23" s="83">
        <v>120</v>
      </c>
      <c r="J23" s="81"/>
      <c r="K23" s="81"/>
      <c r="L23" s="90">
        <f>37.36+50.79+291.32</f>
        <v>379.47</v>
      </c>
      <c r="M23" s="100">
        <f t="shared" si="1"/>
        <v>379.47</v>
      </c>
      <c r="N23" s="104">
        <v>1</v>
      </c>
    </row>
    <row r="24" spans="1:14" ht="12.75">
      <c r="A24" s="84">
        <v>5</v>
      </c>
      <c r="B24" s="89" t="s">
        <v>56</v>
      </c>
      <c r="C24" s="82" t="s">
        <v>45</v>
      </c>
      <c r="D24" s="83">
        <v>15</v>
      </c>
      <c r="E24" s="81"/>
      <c r="F24" s="81"/>
      <c r="G24" s="90">
        <f>1.69+4.72</f>
        <v>6.41</v>
      </c>
      <c r="H24" s="90">
        <f t="shared" si="0"/>
        <v>6.41</v>
      </c>
      <c r="I24" s="83">
        <v>15</v>
      </c>
      <c r="J24" s="81"/>
      <c r="K24" s="81"/>
      <c r="L24" s="90">
        <f>1.69+4.72</f>
        <v>6.41</v>
      </c>
      <c r="M24" s="100">
        <f t="shared" si="1"/>
        <v>6.41</v>
      </c>
      <c r="N24" s="104">
        <v>1</v>
      </c>
    </row>
    <row r="25" spans="1:14" ht="38.25">
      <c r="A25" s="84">
        <v>6</v>
      </c>
      <c r="B25" s="89" t="s">
        <v>58</v>
      </c>
      <c r="C25" s="82" t="s">
        <v>59</v>
      </c>
      <c r="D25" s="83">
        <v>1105.4</v>
      </c>
      <c r="E25" s="81"/>
      <c r="F25" s="81"/>
      <c r="G25" s="90">
        <f>61.1+35.36+476.37</f>
        <v>572.83</v>
      </c>
      <c r="H25" s="90">
        <f t="shared" si="0"/>
        <v>572.83</v>
      </c>
      <c r="I25" s="83">
        <v>1105.4</v>
      </c>
      <c r="J25" s="81"/>
      <c r="K25" s="81"/>
      <c r="L25" s="90">
        <f>61.1+35.36+476.37</f>
        <v>572.83</v>
      </c>
      <c r="M25" s="100">
        <f t="shared" si="1"/>
        <v>572.83</v>
      </c>
      <c r="N25" s="104">
        <v>1</v>
      </c>
    </row>
    <row r="26" spans="1:14" ht="38.25">
      <c r="A26" s="84">
        <v>7</v>
      </c>
      <c r="B26" s="89" t="s">
        <v>61</v>
      </c>
      <c r="C26" s="82" t="s">
        <v>59</v>
      </c>
      <c r="D26" s="83">
        <v>1105.4</v>
      </c>
      <c r="E26" s="81"/>
      <c r="F26" s="81"/>
      <c r="G26" s="90">
        <v>9116.49</v>
      </c>
      <c r="H26" s="90">
        <f t="shared" si="0"/>
        <v>9116.49</v>
      </c>
      <c r="I26" s="83">
        <v>1105.4</v>
      </c>
      <c r="J26" s="81"/>
      <c r="K26" s="81"/>
      <c r="L26" s="90">
        <v>9116.49</v>
      </c>
      <c r="M26" s="100">
        <f t="shared" si="1"/>
        <v>9116.49</v>
      </c>
      <c r="N26" s="104">
        <v>1</v>
      </c>
    </row>
    <row r="27" spans="1:14" ht="12.75">
      <c r="A27" s="84"/>
      <c r="B27" s="89" t="s">
        <v>41</v>
      </c>
      <c r="C27" s="82"/>
      <c r="D27" s="83"/>
      <c r="E27" s="83"/>
      <c r="F27" s="83"/>
      <c r="G27" s="90">
        <f>SUM(G21:G26)</f>
        <v>10291.85</v>
      </c>
      <c r="H27" s="90">
        <f>SUM(H21:H26)</f>
        <v>10291.85</v>
      </c>
      <c r="I27" s="83"/>
      <c r="J27" s="83"/>
      <c r="K27" s="83"/>
      <c r="L27" s="90">
        <f>SUM(L21:L26)</f>
        <v>10291.85</v>
      </c>
      <c r="M27" s="100">
        <f>SUM(M21:M26)</f>
        <v>10291.85</v>
      </c>
      <c r="N27" s="104">
        <v>1</v>
      </c>
    </row>
    <row r="28" spans="1:14" ht="12.75">
      <c r="A28" s="85"/>
      <c r="B28" s="81" t="s">
        <v>80</v>
      </c>
      <c r="C28" s="82"/>
      <c r="D28" s="83"/>
      <c r="E28" s="83"/>
      <c r="F28" s="90">
        <f>F19+F27</f>
        <v>15153.36</v>
      </c>
      <c r="G28" s="90">
        <f>G19+G27</f>
        <v>10291.85</v>
      </c>
      <c r="H28" s="90">
        <f>H19+H27</f>
        <v>25445.21</v>
      </c>
      <c r="I28" s="83"/>
      <c r="J28" s="83"/>
      <c r="K28" s="90">
        <f>K19+K27</f>
        <v>15152.86</v>
      </c>
      <c r="L28" s="90">
        <f>L19+L27</f>
        <v>10291.85</v>
      </c>
      <c r="M28" s="100">
        <f>M19+M27</f>
        <v>25444.71</v>
      </c>
      <c r="N28" s="104">
        <v>1</v>
      </c>
    </row>
    <row r="29" spans="1:14" ht="12.75">
      <c r="A29" s="132" t="s">
        <v>81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2.75">
      <c r="A30" s="110" t="s">
        <v>82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12.75">
      <c r="A31" s="85">
        <v>1</v>
      </c>
      <c r="B31" s="81" t="s">
        <v>83</v>
      </c>
      <c r="C31" s="82" t="s">
        <v>22</v>
      </c>
      <c r="D31" s="83">
        <v>80.8</v>
      </c>
      <c r="E31" s="81"/>
      <c r="F31" s="81"/>
      <c r="G31" s="81">
        <v>791</v>
      </c>
      <c r="H31" s="81">
        <f>F31+G31</f>
        <v>791</v>
      </c>
      <c r="I31" s="83">
        <v>80.8</v>
      </c>
      <c r="J31" s="81"/>
      <c r="K31" s="81"/>
      <c r="L31" s="81">
        <v>791</v>
      </c>
      <c r="M31" s="101">
        <f>K31+L31</f>
        <v>791</v>
      </c>
      <c r="N31" s="104">
        <v>1</v>
      </c>
    </row>
    <row r="32" spans="1:14" ht="12.75">
      <c r="A32" s="85">
        <v>2</v>
      </c>
      <c r="B32" s="81" t="s">
        <v>86</v>
      </c>
      <c r="C32" s="82" t="s">
        <v>22</v>
      </c>
      <c r="D32" s="83">
        <v>42.8</v>
      </c>
      <c r="E32" s="81"/>
      <c r="F32" s="81"/>
      <c r="G32" s="81">
        <v>533.3</v>
      </c>
      <c r="H32" s="81">
        <f>F32+G32</f>
        <v>533.3</v>
      </c>
      <c r="I32" s="83">
        <v>42.8</v>
      </c>
      <c r="J32" s="81"/>
      <c r="K32" s="81"/>
      <c r="L32" s="81">
        <v>533.3</v>
      </c>
      <c r="M32" s="101">
        <f>K32+L32</f>
        <v>533.3</v>
      </c>
      <c r="N32" s="104">
        <v>1</v>
      </c>
    </row>
    <row r="33" spans="1:14" ht="12.75">
      <c r="A33" s="85">
        <v>3</v>
      </c>
      <c r="B33" s="81" t="s">
        <v>87</v>
      </c>
      <c r="C33" s="82" t="s">
        <v>88</v>
      </c>
      <c r="D33" s="83">
        <v>17</v>
      </c>
      <c r="E33" s="81"/>
      <c r="F33" s="81"/>
      <c r="G33" s="81"/>
      <c r="H33" s="81"/>
      <c r="I33" s="83">
        <v>17</v>
      </c>
      <c r="J33" s="81"/>
      <c r="K33" s="81"/>
      <c r="L33" s="81"/>
      <c r="M33" s="101"/>
      <c r="N33" s="104">
        <v>1</v>
      </c>
    </row>
    <row r="34" spans="1:14" ht="12.75">
      <c r="A34" s="85"/>
      <c r="B34" s="81" t="s">
        <v>25</v>
      </c>
      <c r="C34" s="82"/>
      <c r="D34" s="83"/>
      <c r="E34" s="81"/>
      <c r="F34" s="81"/>
      <c r="G34" s="81">
        <f>SUM(G31:G32)</f>
        <v>1324.3</v>
      </c>
      <c r="H34" s="81">
        <f>SUM(H31:H32)</f>
        <v>1324.3</v>
      </c>
      <c r="I34" s="83"/>
      <c r="J34" s="81"/>
      <c r="K34" s="81"/>
      <c r="L34" s="81">
        <f>SUM(L31:L32)</f>
        <v>1324.3</v>
      </c>
      <c r="M34" s="101">
        <f>SUM(M31:M32)</f>
        <v>1324.3</v>
      </c>
      <c r="N34" s="104">
        <v>1</v>
      </c>
    </row>
    <row r="35" spans="1:14" ht="12.75">
      <c r="A35" s="103"/>
      <c r="B35" s="102" t="s">
        <v>89</v>
      </c>
      <c r="C35" s="93"/>
      <c r="D35" s="106"/>
      <c r="E35" s="107">
        <f>E14+E19+E28+E34</f>
        <v>0</v>
      </c>
      <c r="F35" s="107">
        <f>F14+F28+F34</f>
        <v>28753.36</v>
      </c>
      <c r="G35" s="107">
        <f>G14+G28+G34</f>
        <v>11616.15</v>
      </c>
      <c r="H35" s="107">
        <f>H14+H28+H34</f>
        <v>40369.51</v>
      </c>
      <c r="I35" s="106"/>
      <c r="J35" s="107">
        <f>J14+J19+J28+J34</f>
        <v>0</v>
      </c>
      <c r="K35" s="107">
        <f>K14+K28+K34</f>
        <v>28752.86</v>
      </c>
      <c r="L35" s="107">
        <f>L14+L28+L34</f>
        <v>11616.15</v>
      </c>
      <c r="M35" s="108">
        <f>M14+M28+M34</f>
        <v>40369.01</v>
      </c>
      <c r="N35" s="105"/>
    </row>
  </sheetData>
  <sheetProtection/>
  <mergeCells count="20">
    <mergeCell ref="A16:N16"/>
    <mergeCell ref="A20:N20"/>
    <mergeCell ref="A29:N29"/>
    <mergeCell ref="A30:N30"/>
    <mergeCell ref="E8:H8"/>
    <mergeCell ref="I8:I9"/>
    <mergeCell ref="J8:M8"/>
    <mergeCell ref="A11:N11"/>
    <mergeCell ref="C8:C9"/>
    <mergeCell ref="D8:D9"/>
    <mergeCell ref="A12:N12"/>
    <mergeCell ref="A15:N15"/>
    <mergeCell ref="A3:M3"/>
    <mergeCell ref="A4:M4"/>
    <mergeCell ref="A5:M5"/>
    <mergeCell ref="D7:H7"/>
    <mergeCell ref="I7:M7"/>
    <mergeCell ref="N7:N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Fazly'evaAF</cp:lastModifiedBy>
  <cp:lastPrinted>2009-11-26T16:47:39Z</cp:lastPrinted>
  <dcterms:created xsi:type="dcterms:W3CDTF">2009-10-27T09:43:25Z</dcterms:created>
  <dcterms:modified xsi:type="dcterms:W3CDTF">2009-11-26T16:48:44Z</dcterms:modified>
  <cp:category/>
  <cp:version/>
  <cp:contentType/>
  <cp:contentStatus/>
</cp:coreProperties>
</file>