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280"/>
  </bookViews>
  <sheets>
    <sheet name="приложение 1" sheetId="5" r:id="rId1"/>
  </sheets>
  <definedNames>
    <definedName name="_xlnm.Print_Titles" localSheetId="0">'приложение 1'!$8:$10</definedName>
  </definedNames>
  <calcPr calcId="114210" fullCalcOnLoad="1"/>
</workbook>
</file>

<file path=xl/calcChain.xml><?xml version="1.0" encoding="utf-8"?>
<calcChain xmlns="http://schemas.openxmlformats.org/spreadsheetml/2006/main">
  <c r="J32" i="5"/>
  <c r="H130"/>
  <c r="E130"/>
  <c r="G130"/>
  <c r="I130"/>
  <c r="K130"/>
  <c r="H129"/>
  <c r="E129"/>
  <c r="G129"/>
  <c r="J128"/>
  <c r="H128"/>
  <c r="F128"/>
  <c r="D128"/>
  <c r="C128"/>
  <c r="E128"/>
  <c r="G128"/>
  <c r="I128"/>
  <c r="K128"/>
  <c r="E127"/>
  <c r="G127"/>
  <c r="I127"/>
  <c r="K127"/>
  <c r="J125"/>
  <c r="H125"/>
  <c r="F125"/>
  <c r="D125"/>
  <c r="C125"/>
  <c r="H124"/>
  <c r="E124"/>
  <c r="G124"/>
  <c r="I124"/>
  <c r="K124"/>
  <c r="E123"/>
  <c r="G123"/>
  <c r="I123"/>
  <c r="K123"/>
  <c r="E122"/>
  <c r="G122"/>
  <c r="I122"/>
  <c r="K122"/>
  <c r="E121"/>
  <c r="G121"/>
  <c r="I121"/>
  <c r="K121"/>
  <c r="E120"/>
  <c r="G120"/>
  <c r="I120"/>
  <c r="K120"/>
  <c r="E119"/>
  <c r="G119"/>
  <c r="I119"/>
  <c r="K119"/>
  <c r="E118"/>
  <c r="G118"/>
  <c r="I118"/>
  <c r="K118"/>
  <c r="J117"/>
  <c r="H117"/>
  <c r="F117"/>
  <c r="D117"/>
  <c r="C117"/>
  <c r="J115"/>
  <c r="J114"/>
  <c r="H115"/>
  <c r="H114"/>
  <c r="F115"/>
  <c r="F114"/>
  <c r="D115"/>
  <c r="D114"/>
  <c r="C115"/>
  <c r="E115"/>
  <c r="G115"/>
  <c r="I115"/>
  <c r="K115"/>
  <c r="C114"/>
  <c r="E114"/>
  <c r="G114"/>
  <c r="I114"/>
  <c r="H113"/>
  <c r="E113"/>
  <c r="G113"/>
  <c r="I113"/>
  <c r="K113"/>
  <c r="J111"/>
  <c r="H111"/>
  <c r="E111"/>
  <c r="G111"/>
  <c r="I111"/>
  <c r="K111"/>
  <c r="G110"/>
  <c r="I110"/>
  <c r="K110"/>
  <c r="E110"/>
  <c r="G109"/>
  <c r="I109"/>
  <c r="K109"/>
  <c r="E109"/>
  <c r="G108"/>
  <c r="I108"/>
  <c r="K108"/>
  <c r="E108"/>
  <c r="J106"/>
  <c r="J104"/>
  <c r="H106"/>
  <c r="F106"/>
  <c r="F104"/>
  <c r="D106"/>
  <c r="C106"/>
  <c r="C104"/>
  <c r="H104"/>
  <c r="D104"/>
  <c r="E103"/>
  <c r="G103"/>
  <c r="I103"/>
  <c r="K103"/>
  <c r="E102"/>
  <c r="G102"/>
  <c r="I102"/>
  <c r="K102"/>
  <c r="E101"/>
  <c r="G101"/>
  <c r="I101"/>
  <c r="K101"/>
  <c r="J99"/>
  <c r="H99"/>
  <c r="F99"/>
  <c r="D99"/>
  <c r="C99"/>
  <c r="E98"/>
  <c r="G98"/>
  <c r="I98"/>
  <c r="K98"/>
  <c r="E97"/>
  <c r="G97"/>
  <c r="I97"/>
  <c r="K97"/>
  <c r="E96"/>
  <c r="G96"/>
  <c r="I96"/>
  <c r="K96"/>
  <c r="E95"/>
  <c r="G95"/>
  <c r="I95"/>
  <c r="K95"/>
  <c r="E94"/>
  <c r="G94"/>
  <c r="I94"/>
  <c r="K94"/>
  <c r="E93"/>
  <c r="G93"/>
  <c r="I93"/>
  <c r="K93"/>
  <c r="J91"/>
  <c r="J90"/>
  <c r="H91"/>
  <c r="F91"/>
  <c r="F90"/>
  <c r="D91"/>
  <c r="C91"/>
  <c r="E91"/>
  <c r="G91"/>
  <c r="I91"/>
  <c r="K91"/>
  <c r="H90"/>
  <c r="D90"/>
  <c r="E89"/>
  <c r="G89"/>
  <c r="I89"/>
  <c r="K89"/>
  <c r="E88"/>
  <c r="G88"/>
  <c r="I88"/>
  <c r="K88"/>
  <c r="E87"/>
  <c r="G87"/>
  <c r="I87"/>
  <c r="K87"/>
  <c r="J85"/>
  <c r="H85"/>
  <c r="H84"/>
  <c r="F85"/>
  <c r="D85"/>
  <c r="D84"/>
  <c r="C85"/>
  <c r="J84"/>
  <c r="F84"/>
  <c r="C84"/>
  <c r="I83"/>
  <c r="K83"/>
  <c r="E82"/>
  <c r="G82"/>
  <c r="I82"/>
  <c r="K82"/>
  <c r="E81"/>
  <c r="G81"/>
  <c r="I81"/>
  <c r="K81"/>
  <c r="J79"/>
  <c r="J65"/>
  <c r="H79"/>
  <c r="F79"/>
  <c r="F65"/>
  <c r="D79"/>
  <c r="C79"/>
  <c r="E79"/>
  <c r="G79"/>
  <c r="I79"/>
  <c r="K79"/>
  <c r="E78"/>
  <c r="G78"/>
  <c r="I78"/>
  <c r="K78"/>
  <c r="E77"/>
  <c r="G77"/>
  <c r="I77"/>
  <c r="K77"/>
  <c r="E76"/>
  <c r="G76"/>
  <c r="I76"/>
  <c r="K76"/>
  <c r="E75"/>
  <c r="G75"/>
  <c r="I75"/>
  <c r="K75"/>
  <c r="E74"/>
  <c r="G74"/>
  <c r="I74"/>
  <c r="K74"/>
  <c r="E73"/>
  <c r="G73"/>
  <c r="I73"/>
  <c r="K73"/>
  <c r="E72"/>
  <c r="G72"/>
  <c r="I72"/>
  <c r="K72"/>
  <c r="E71"/>
  <c r="G71"/>
  <c r="I71"/>
  <c r="K71"/>
  <c r="E70"/>
  <c r="G70"/>
  <c r="I70"/>
  <c r="K70"/>
  <c r="E69"/>
  <c r="G69"/>
  <c r="I69"/>
  <c r="K69"/>
  <c r="J67"/>
  <c r="H67"/>
  <c r="H66"/>
  <c r="F67"/>
  <c r="D67"/>
  <c r="D66"/>
  <c r="C67"/>
  <c r="J66"/>
  <c r="F66"/>
  <c r="C66"/>
  <c r="H65"/>
  <c r="D65"/>
  <c r="J64"/>
  <c r="F64"/>
  <c r="C64"/>
  <c r="E61"/>
  <c r="G61"/>
  <c r="I61"/>
  <c r="K61"/>
  <c r="E60"/>
  <c r="G60"/>
  <c r="I60"/>
  <c r="K60"/>
  <c r="E59"/>
  <c r="G59"/>
  <c r="I59"/>
  <c r="K59"/>
  <c r="J58"/>
  <c r="H58"/>
  <c r="H57"/>
  <c r="F58"/>
  <c r="D58"/>
  <c r="D57"/>
  <c r="C58"/>
  <c r="J57"/>
  <c r="F57"/>
  <c r="C57"/>
  <c r="E55"/>
  <c r="G55"/>
  <c r="I55"/>
  <c r="K55"/>
  <c r="G54"/>
  <c r="I54"/>
  <c r="K54"/>
  <c r="E54"/>
  <c r="J53"/>
  <c r="H53"/>
  <c r="F53"/>
  <c r="D53"/>
  <c r="C53"/>
  <c r="E53"/>
  <c r="G53"/>
  <c r="I53"/>
  <c r="K53"/>
  <c r="J50"/>
  <c r="H50"/>
  <c r="F50"/>
  <c r="D50"/>
  <c r="C50"/>
  <c r="E49"/>
  <c r="G49"/>
  <c r="I49"/>
  <c r="K49"/>
  <c r="E48"/>
  <c r="G48"/>
  <c r="I48"/>
  <c r="K48"/>
  <c r="E47"/>
  <c r="G47"/>
  <c r="I47"/>
  <c r="K47"/>
  <c r="E46"/>
  <c r="G46"/>
  <c r="I46"/>
  <c r="K46"/>
  <c r="E45"/>
  <c r="G45"/>
  <c r="I45"/>
  <c r="K45"/>
  <c r="G44"/>
  <c r="I44"/>
  <c r="K44"/>
  <c r="E44"/>
  <c r="G43"/>
  <c r="I43"/>
  <c r="K43"/>
  <c r="E43"/>
  <c r="G42"/>
  <c r="I42"/>
  <c r="K42"/>
  <c r="E42"/>
  <c r="G41"/>
  <c r="I41"/>
  <c r="K41"/>
  <c r="E41"/>
  <c r="G40"/>
  <c r="I40"/>
  <c r="K40"/>
  <c r="E40"/>
  <c r="J39"/>
  <c r="H39"/>
  <c r="F39"/>
  <c r="D39"/>
  <c r="C39"/>
  <c r="E39"/>
  <c r="G39"/>
  <c r="I39"/>
  <c r="K39"/>
  <c r="E38"/>
  <c r="G38"/>
  <c r="I38"/>
  <c r="K38"/>
  <c r="J37"/>
  <c r="H37"/>
  <c r="F37"/>
  <c r="D37"/>
  <c r="C37"/>
  <c r="E37"/>
  <c r="G37"/>
  <c r="I37"/>
  <c r="K37"/>
  <c r="E36"/>
  <c r="G36"/>
  <c r="I36"/>
  <c r="K36"/>
  <c r="E35"/>
  <c r="G35"/>
  <c r="I35"/>
  <c r="K35"/>
  <c r="E34"/>
  <c r="G34"/>
  <c r="I34"/>
  <c r="K34"/>
  <c r="J33"/>
  <c r="H33"/>
  <c r="F33"/>
  <c r="D33"/>
  <c r="C33"/>
  <c r="E32"/>
  <c r="G32"/>
  <c r="I32"/>
  <c r="J31"/>
  <c r="H31"/>
  <c r="F31"/>
  <c r="D31"/>
  <c r="C31"/>
  <c r="E31"/>
  <c r="G31"/>
  <c r="I31"/>
  <c r="K31"/>
  <c r="E30"/>
  <c r="G30"/>
  <c r="I30"/>
  <c r="K30"/>
  <c r="J29"/>
  <c r="H29"/>
  <c r="F29"/>
  <c r="D29"/>
  <c r="C29"/>
  <c r="E29"/>
  <c r="G29"/>
  <c r="I29"/>
  <c r="K29"/>
  <c r="E28"/>
  <c r="G28"/>
  <c r="I28"/>
  <c r="K28"/>
  <c r="E27"/>
  <c r="G27"/>
  <c r="I27"/>
  <c r="K27"/>
  <c r="E26"/>
  <c r="G26"/>
  <c r="I26"/>
  <c r="K26"/>
  <c r="J25"/>
  <c r="H25"/>
  <c r="F25"/>
  <c r="D25"/>
  <c r="C25"/>
  <c r="E25"/>
  <c r="G25"/>
  <c r="I25"/>
  <c r="K25"/>
  <c r="E24"/>
  <c r="G24"/>
  <c r="I24"/>
  <c r="K24"/>
  <c r="E23"/>
  <c r="G23"/>
  <c r="I23"/>
  <c r="K23"/>
  <c r="E22"/>
  <c r="G22"/>
  <c r="I22"/>
  <c r="K22"/>
  <c r="J21"/>
  <c r="H21"/>
  <c r="F21"/>
  <c r="D21"/>
  <c r="C21"/>
  <c r="E20"/>
  <c r="G20"/>
  <c r="I20"/>
  <c r="K20"/>
  <c r="E19"/>
  <c r="G19"/>
  <c r="I19"/>
  <c r="K19"/>
  <c r="E18"/>
  <c r="G18"/>
  <c r="I18"/>
  <c r="K18"/>
  <c r="J17"/>
  <c r="H17"/>
  <c r="F17"/>
  <c r="D17"/>
  <c r="C17"/>
  <c r="G16"/>
  <c r="I16"/>
  <c r="K16"/>
  <c r="E16"/>
  <c r="G15"/>
  <c r="I15"/>
  <c r="K15"/>
  <c r="E15"/>
  <c r="J14"/>
  <c r="H14"/>
  <c r="F14"/>
  <c r="D14"/>
  <c r="C14"/>
  <c r="E14"/>
  <c r="G14"/>
  <c r="I14"/>
  <c r="K14"/>
  <c r="E13"/>
  <c r="G13"/>
  <c r="I13"/>
  <c r="K13"/>
  <c r="J12"/>
  <c r="J11"/>
  <c r="H12"/>
  <c r="F12"/>
  <c r="F11"/>
  <c r="D12"/>
  <c r="C12"/>
  <c r="E12"/>
  <c r="G12"/>
  <c r="I12"/>
  <c r="K12"/>
  <c r="H11"/>
  <c r="D11"/>
  <c r="K114"/>
  <c r="J62"/>
  <c r="E57"/>
  <c r="G57"/>
  <c r="I57"/>
  <c r="K57"/>
  <c r="E66"/>
  <c r="G66"/>
  <c r="I66"/>
  <c r="K66"/>
  <c r="E84"/>
  <c r="G84"/>
  <c r="I84"/>
  <c r="K84"/>
  <c r="D56"/>
  <c r="D131"/>
  <c r="H56"/>
  <c r="H131"/>
  <c r="E117"/>
  <c r="G117"/>
  <c r="I117"/>
  <c r="K117"/>
  <c r="E125"/>
  <c r="G125"/>
  <c r="I125"/>
  <c r="K125"/>
  <c r="I129"/>
  <c r="K129"/>
  <c r="C11"/>
  <c r="E11"/>
  <c r="G11"/>
  <c r="I11"/>
  <c r="K11"/>
  <c r="E17"/>
  <c r="G17"/>
  <c r="I17"/>
  <c r="K17"/>
  <c r="E21"/>
  <c r="G21"/>
  <c r="I21"/>
  <c r="K21"/>
  <c r="K32"/>
  <c r="E33"/>
  <c r="G33"/>
  <c r="I33"/>
  <c r="K33"/>
  <c r="E50"/>
  <c r="G50"/>
  <c r="I50"/>
  <c r="K50"/>
  <c r="E58"/>
  <c r="G58"/>
  <c r="I58"/>
  <c r="K58"/>
  <c r="D64"/>
  <c r="E64"/>
  <c r="G64"/>
  <c r="I64"/>
  <c r="K64"/>
  <c r="H64"/>
  <c r="H62"/>
  <c r="C65"/>
  <c r="E67"/>
  <c r="G67"/>
  <c r="I67"/>
  <c r="K67"/>
  <c r="E85"/>
  <c r="G85"/>
  <c r="I85"/>
  <c r="K85"/>
  <c r="C90"/>
  <c r="E90"/>
  <c r="G90"/>
  <c r="I90"/>
  <c r="K90"/>
  <c r="E99"/>
  <c r="G99"/>
  <c r="I99"/>
  <c r="K99"/>
  <c r="F56"/>
  <c r="F131"/>
  <c r="J56"/>
  <c r="J131"/>
  <c r="E104"/>
  <c r="G104"/>
  <c r="I104"/>
  <c r="K104"/>
  <c r="C56"/>
  <c r="E56"/>
  <c r="G56"/>
  <c r="I56"/>
  <c r="K56"/>
  <c r="E106"/>
  <c r="G106"/>
  <c r="I106"/>
  <c r="K106"/>
  <c r="C131"/>
  <c r="E65"/>
  <c r="G65"/>
  <c r="I65"/>
  <c r="K65"/>
  <c r="C62"/>
  <c r="E62"/>
  <c r="G62"/>
  <c r="I62"/>
  <c r="K62"/>
  <c r="E131"/>
  <c r="G131"/>
  <c r="I131"/>
  <c r="K131"/>
</calcChain>
</file>

<file path=xl/sharedStrings.xml><?xml version="1.0" encoding="utf-8"?>
<sst xmlns="http://schemas.openxmlformats.org/spreadsheetml/2006/main" count="227" uniqueCount="203">
  <si>
    <t>Доходы бюджета города Покачи на 2010 год</t>
  </si>
  <si>
    <t>Код бюджетной классификации</t>
  </si>
  <si>
    <t xml:space="preserve">Наименование 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</si>
  <si>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</si>
  <si>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</si>
  <si>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</si>
  <si>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</si>
  <si>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</si>
  <si>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</si>
  <si>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</si>
  <si>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</si>
  <si>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</si>
  <si>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</si>
  <si>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</si>
  <si>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</si>
  <si>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</si>
  <si>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</si>
  <si>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лиц, зачисляемый в бюджеты городских округов</t>
  </si>
  <si>
    <t xml:space="preserve">000 1 06 04000 02 0000 110 </t>
  </si>
  <si>
    <t>Транспортный налог</t>
  </si>
  <si>
    <t>000 1 06 06000 04 0000 110</t>
  </si>
  <si>
    <t>Земельный налог</t>
  </si>
  <si>
    <t>000 1 08 00000 00 0000 000</t>
  </si>
  <si>
    <t>ГОСУДАРСТВЕННАЯ ПОШЛИНА, СБОРЫ</t>
  </si>
  <si>
    <t>000 1 08 03000 01 0000 110</t>
  </si>
  <si>
    <t>Государтсвенная пошлина по делам, рассматриваемым в судах общей юрисдикции, мировыми судьями</t>
  </si>
  <si>
    <t>000 1 08 07000 01 0000 110</t>
  </si>
  <si>
    <t>Государтсвенная пошлина за государственныу регистрацию, а также за совершение прочих юридически значимых действий</t>
  </si>
  <si>
    <t>000 1 09 00000 00 0000 110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</si>
  <si>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</si>
  <si>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</si>
  <si>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</si>
  <si>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</si>
  <si>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 внутри страны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</si>
  <si>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</si>
  <si>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</si>
  <si>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</si>
  <si>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</si>
  <si>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</si>
  <si>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</si>
  <si>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</si>
  <si>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</si>
  <si>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</si>
  <si>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</si>
  <si>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000 1 13 03000 04 0000 130</t>
  </si>
  <si>
    <t>Прочие  доходы  от  оказания  платных услуг и компенсации  затрат государства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</si>
  <si>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</si>
  <si>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</si>
  <si>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</si>
  <si>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</si>
  <si>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000 1 14 02000 00 0000 410</t>
  </si>
  <si>
    <t xml:space="preserve">Доходы от реализации имущества, находящегося в муниципальной собственности                                </t>
  </si>
  <si>
    <t>000 1 14 06000 00 0000 430</t>
  </si>
  <si>
    <t>Доходы    от    продажи     земельных участков, находящихся в государственной    и  муниципальной собственности (за исключением земельных     участков     автономных учреждений)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</si>
  <si>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</si>
  <si>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</si>
  <si>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</si>
  <si>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</si>
  <si>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</si>
  <si>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</si>
  <si>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</si>
  <si>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местные бюджеты)</t>
  </si>
  <si>
    <t>000 1 16 03000 00 0000 140</t>
  </si>
  <si>
    <t>Денежные взыскания (штрафы) за нарушение законодательства о налогах и сборах</t>
  </si>
  <si>
    <t>000 1 16 90000 00 0000 140</t>
  </si>
  <si>
    <t>Прочие поступления от денежных взысканий (штрафов) и иных сумм в возмещение ущерба</t>
  </si>
  <si>
    <t>000 1 16 06000 01 0000 140</t>
  </si>
  <si>
    <t>Денежные взыскания (штрафы) 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</si>
  <si>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</si>
  <si>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</si>
  <si>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000 1 16 08000 01 0000 140</t>
  </si>
  <si>
    <t xml:space="preserve">Денежные    взыскания    (штрафы)    за    административные правонарушения  в  области  государственного  регулирования производства и  оборота  этилового  спирта,   алкогольной и спиртосодержащей продукции 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</si>
  <si>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</si>
  <si>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</si>
  <si>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</si>
  <si>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</si>
  <si>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000 1 16 27000 01 0000 140</t>
  </si>
  <si>
    <t>Денежные взыскания (штрафы) за нарушение Федерального закона "О пожарной безопасности"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</si>
  <si>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</si>
  <si>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</si>
  <si>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000 1 17 00000 00 0000 180</t>
  </si>
  <si>
    <t>ПРОЧИЕ НЕНАЛОГОВЫЕ ДОХОДЫ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</si>
  <si>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</si>
  <si>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</si>
  <si>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</si>
  <si>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</si>
  <si>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000 1 18 00000 00 0000 180</t>
  </si>
  <si>
    <t>ДОХОДЫ БЮДЖЕТОВ БЮДЖЕТНОЙ СИСТЕМЫ РФ ОТ ВОЗВРАТА ОСТАТКОВ СУБСИДИЙ И СУБВЕНЦИЙ ПРОШЛЫХ ЛЕТ</t>
  </si>
  <si>
    <t>000 1 18 04000 04 0000 180</t>
  </si>
  <si>
    <t>Доходы бюджетов городских округов от возврата остатков субсидий и субвенций прошлых лет</t>
  </si>
  <si>
    <t>000 1 19 00000 00 0000 151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</si>
  <si>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</si>
  <si>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</si>
  <si>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</si>
  <si>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- всего, в том числе:</t>
  </si>
  <si>
    <t>000 2 02 01001 00 0000 151</t>
  </si>
  <si>
    <t>Дотации на выравнивание уровня бюджетной обеспеченности</t>
  </si>
  <si>
    <t>000 2 02 01001 04 0000 151</t>
  </si>
  <si>
    <r>
      <t xml:space="preserve">Дотация из </t>
    </r>
    <r>
      <rPr>
        <b/>
        <i/>
        <sz val="10"/>
        <rFont val="Times New Roman"/>
        <family val="1"/>
        <charset val="204"/>
      </rPr>
      <t>Регионального фонда финансовой поддержки муниципальных районов(городских округов)</t>
    </r>
  </si>
  <si>
    <t>000 2 02 01001 10 0000 151</t>
  </si>
  <si>
    <r>
      <t xml:space="preserve">Дотация из </t>
    </r>
    <r>
      <rPr>
        <b/>
        <i/>
        <sz val="10"/>
        <rFont val="Times New Roman"/>
        <family val="1"/>
        <charset val="204"/>
      </rPr>
      <t>Регионального фонда финансовой поддержки поселений</t>
    </r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</si>
  <si>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</si>
  <si>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</si>
  <si>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Субвенции местным бюджетам на реализацию отдельных госполномочий - всего</t>
  </si>
  <si>
    <t>в том числе:</t>
  </si>
  <si>
    <t>Бюджет автономного округа - всего</t>
  </si>
  <si>
    <t>Федеральный бюджет - всего</t>
  </si>
  <si>
    <t>Субвенции местным бюджетам из Регионального фонда компенсаций на реализацию отдельных полномочий в области образования</t>
  </si>
  <si>
    <t>000 2 02 03024 04 0301 151</t>
  </si>
  <si>
    <t xml:space="preserve"> -на предоставление и обеспечение мер социальной поддержки детей - сирот и детей, оставшихся без попечения родителей, а также лиц из числа детей-сирот и детей, оставшихся без попечения родителей</t>
  </si>
  <si>
    <t>000 2 02 03024 04 0302 151</t>
  </si>
  <si>
    <t xml:space="preserve"> -на обеспечение прав детей-инвалидов и семей, имеющих детей-инвалидов, на образование, воспитание и обучение</t>
  </si>
  <si>
    <t>000 2 02 03024 04 0303 151</t>
  </si>
  <si>
    <t xml:space="preserve"> -на организацию обеспечения питанием учащихся муниципальных общеобразовательных учреждений (предоставление бесплатного питания для учащихся из многодетных семей)</t>
  </si>
  <si>
    <t>000 2 02 03026 04 0000 151</t>
  </si>
  <si>
    <t xml:space="preserve"> -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</si>
  <si>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000 2 02 03021 04 0371 151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</si>
  <si>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</t>
  </si>
  <si>
    <t>000 2 02 03024 04 0310 151</t>
  </si>
  <si>
    <t xml:space="preserve"> -на 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</si>
  <si>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 xml:space="preserve"> - по информационному обеспечению общеобразовательных учреждений</t>
  </si>
  <si>
    <t>000 2 02 03024 04 0312 151</t>
  </si>
  <si>
    <t xml:space="preserve"> - на осуществление деятельности по опеке и попечительству</t>
  </si>
  <si>
    <t>000 2 02 03024 04 0305 151</t>
  </si>
  <si>
    <t xml:space="preserve"> -на реализацию основных общеобразовательных программ в муниципальных общеобразовательных учреждениях</t>
  </si>
  <si>
    <t>000 2 02 03029 04 0379 151</t>
  </si>
  <si>
    <t xml:space="preserve"> -на выплату компенсации части родительской платы за содержание детей в  муниципальных образовательных учреждениях, реализующих основную общеобразовательную программу дошкольного образования</t>
  </si>
  <si>
    <t>000 2 02 03020 04 0000 151</t>
  </si>
  <si>
    <t xml:space="preserve"> - на выплату единовременных пособий при всех формах устройства детей, лишенных родительского попечения, в семью</t>
  </si>
  <si>
    <t>Субвенции местным бюджетам из регионального фонда компенсаций на реализацию отдельных государственных полномочий в области здравоохранения</t>
  </si>
  <si>
    <t>000 2 02 03024 04 0306 151</t>
  </si>
  <si>
    <t xml:space="preserve"> -на бесплатное изготовление и ремонт зубных протезов</t>
  </si>
  <si>
    <t>000 2 02 03024 04 0307 151</t>
  </si>
  <si>
    <t xml:space="preserve"> -на обеспечение бесплатными молочными продуктами питания детей до трех лет</t>
  </si>
  <si>
    <t>000 2 02 03055 04 0379 151</t>
  </si>
  <si>
    <t xml:space="preserve"> - на денежные выплаты медицинскому персоналу фельдшерско - акушерских пунктов, врачам, фельдшерам и медицинским сестрам скорой медицинской помощи и амбулаторий</t>
  </si>
  <si>
    <t>Субвенции местным бюджетам из регионального фонда компенсаций на реализацию отдельных государственных полномочий (за исключением образования и здравоохранения)</t>
  </si>
  <si>
    <t>000 2 02 03024 04 0304 151</t>
  </si>
  <si>
    <t xml:space="preserve"> -на поддержку сельскохозяйственного производства</t>
  </si>
  <si>
    <t>000 2 02 03024 04 0309 151</t>
  </si>
  <si>
    <t xml:space="preserve"> -на образование и организацию деятельности комиссий по делам несовершеннолетних и защите их прав</t>
  </si>
  <si>
    <t>000 2 02 03003 04 0379 151</t>
  </si>
  <si>
    <t xml:space="preserve"> -на выполнение полномочий по государственной регистрации актов гражданского состояния</t>
  </si>
  <si>
    <t>000 2 02 03024 04 0311 151</t>
  </si>
  <si>
    <t xml:space="preserve"> - на создание о обеспечение деятельности административных комиссий</t>
  </si>
  <si>
    <t>000 2 02 03024 04 0313 151</t>
  </si>
  <si>
    <t xml:space="preserve"> - на реализацию программы "Социально - экономическое развитие коренных малочисленных народов Севера Ханты - Мансийского автономного округа - Югры"</t>
  </si>
  <si>
    <t>000 2 02 03070 04 0000 151</t>
  </si>
  <si>
    <t xml:space="preserve"> -на обеспечение  жильем отдельных категорий граждан, установленных Федеральными законами от 12.01.1995 г. № 5-ФЗ "О ветеранах", от 24.11.1995 № 181-ФЗ "О социальной защите инвалидов в Российской Федерации"</t>
  </si>
  <si>
    <t>000 2 02 03003 04 0378 151</t>
  </si>
  <si>
    <t>000 2 02 03015 04 0000 151</t>
  </si>
  <si>
    <t xml:space="preserve"> - на осуществление полномочий по первичному воинскому учету на территориях, где отсутствуют военные комиссариаты</t>
  </si>
  <si>
    <t>Иные безвозмездные и безвозвратные перечисления</t>
  </si>
  <si>
    <t>000 2 02 04005 04 0000 151</t>
  </si>
  <si>
    <t xml:space="preserve"> -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</si>
  <si>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Субсидии из Регионального фонда софинансирования расходов (до 2008 года РФМР) - всего</t>
  </si>
  <si>
    <t>000 2 02 02077 04 0330 151</t>
  </si>
  <si>
    <t>Программа "Улучшение жилищных условий населения Ханты - Мансийского автономного округа - Югры" на 2005-2015 годы</t>
  </si>
  <si>
    <t>000 2 02 02077 04 0331 151</t>
  </si>
  <si>
    <t xml:space="preserve"> -подпрограмма "Обеспечение жильем граждан, проживающих в жилых помещениях, непригодных для проживания"</t>
  </si>
  <si>
    <t>000 2 02 02077 04 0334 151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</si>
  <si>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</si>
  <si>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000 2 02 02077 04 0335 151</t>
  </si>
  <si>
    <t xml:space="preserve"> -подпрограмма "Проектирование и строительство инженерных сетей"</t>
  </si>
  <si>
    <t>000 2 02 02077 04 0362 151</t>
  </si>
  <si>
    <t>Подпрограмма "Развитие материально-технической базы учреждений культуры Ханты-Мансийского автономного округа - Югры"</t>
  </si>
  <si>
    <t>000 2 02 02077 04 0360 151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</si>
  <si>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</si>
  <si>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 xml:space="preserve"> Субсидии муниципальным образованиям на комплектование книжных фондов библиотек муниципальных образований </t>
  </si>
  <si>
    <t>000 2 07 04000 00 0000 180</t>
  </si>
  <si>
    <t>ПРОЧИЕ БЕЗВОЗМЕЗДНЫЕ ПОСТУПЛЕНИЯ</t>
  </si>
  <si>
    <t>020 2 07 04000 04 0000 180</t>
  </si>
  <si>
    <t>Прочие безвозмездные поступления в бюджеты городских округов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</si>
  <si>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</si>
  <si>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</si>
  <si>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</si>
  <si>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План на 2010 год
по РД от 23.12.2009 №158</t>
  </si>
  <si>
    <t>уточнение</t>
  </si>
  <si>
    <t>000 1 05 01000 01 0000 110</t>
  </si>
  <si>
    <t>000 2 02 03024 04 0314 151</t>
  </si>
  <si>
    <t>000 2 02 04025 04 0000 151</t>
  </si>
  <si>
    <t>План на 2010 год
по РД от 11.02.2010 № 2</t>
  </si>
  <si>
    <t>000 2 02 03021 04 0000 151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</si>
  <si>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 </t>
  </si>
  <si>
    <t>000 2 02 03024 04 0315 151</t>
  </si>
  <si>
    <t xml:space="preserve"> -на организацию отдыха и оздоровление детей</t>
  </si>
  <si>
    <t>020 2 02 02999 04 0000 151</t>
  </si>
  <si>
    <t>020 2 02 02077 04 0361 151</t>
  </si>
  <si>
    <t xml:space="preserve">Программа "Развитие материально-технической базы дошкольных образовательных учреждений в Ханты-Мансийском автономном округе-Югре на 2007-2010 годы" </t>
  </si>
  <si>
    <t xml:space="preserve">Прочие субсидии бюджетам городских округов </t>
  </si>
  <si>
    <t xml:space="preserve"> -  на комплектование книжных фондов библиотек муниципальных образований </t>
  </si>
  <si>
    <t>020 2 02 04029 04 0000 151</t>
  </si>
  <si>
    <t>020 2 02 04999 04 0000 151</t>
  </si>
  <si>
    <t>Прочие межбюджетные трансферты, передаваемые бюджетам городских округов</t>
  </si>
  <si>
    <t xml:space="preserve"> - на реализацию дополнительных мероприятий, направленных на снижение напряженности на рынке труда</t>
  </si>
  <si>
    <t>План на 2010 год
по РД от 20.05.2010 № 23</t>
  </si>
  <si>
    <t xml:space="preserve">План на 2010 год по РД от 11.06.2010 № 44
</t>
  </si>
  <si>
    <t xml:space="preserve">План на 2010 год 
</t>
  </si>
  <si>
    <t>000 2 02 03007 04 0000 151</t>
  </si>
  <si>
    <t xml:space="preserve"> -на составление (изменение, дополнение) списков кандидатов в присяжные заседатели федеральных судов общей юрисдикции</t>
  </si>
  <si>
    <t>от __________________№______</t>
  </si>
  <si>
    <t>Приложение 1</t>
  </si>
  <si>
    <t>к решению Думы города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</si>
</sst>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 Cyr"/>
      <family val="1"/>
      <charset val="204"/>
    </font>
    <font>
      <sz val="10"/>
      <name val="Times New Roman"/>
      <family val="1"/>
      <charset val="1"/>
    </font>
    <font>
      <b/>
      <sz val="10"/>
      <color indexed="18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56"/>
      <name val="Times New Roman"/>
      <family val="1"/>
      <charset val="1"/>
    </font>
    <font>
      <b/>
      <sz val="10"/>
      <color indexed="48"/>
      <name val="Times New Roman"/>
      <family val="1"/>
      <charset val="1"/>
    </font>
    <font>
      <sz val="10"/>
      <color indexed="62"/>
      <name val="Times New Roman"/>
      <family val="1"/>
      <charset val="1"/>
    </font>
    <font>
      <b/>
      <sz val="10"/>
      <color indexed="62"/>
      <name val="Times New Roman"/>
      <family val="1"/>
      <charset val="1"/>
    </font>
    <font>
      <b/>
      <sz val="10"/>
      <color indexed="62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i/>
      <sz val="10"/>
      <name val="Times New Roman"/>
      <family val="1"/>
      <charset val="1"/>
    </font>
    <font>
      <b/>
      <i/>
      <sz val="10"/>
      <name val="Times New Roman"/>
      <family val="1"/>
      <charset val="204"/>
    </font>
    <font>
      <b/>
      <i/>
      <sz val="10"/>
      <color indexed="62"/>
      <name val="Times New Roman"/>
      <family val="1"/>
      <charset val="1"/>
    </font>
    <font>
      <b/>
      <i/>
      <sz val="10"/>
      <color indexed="62"/>
      <name val="Times New Roman"/>
      <family val="1"/>
      <charset val="204"/>
    </font>
    <font>
      <strike/>
      <sz val="10"/>
      <name val="Times New Roman"/>
      <family val="1"/>
      <charset val="1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color indexed="8"/>
      <name val="Calibri"/>
      <family val="2"/>
      <charset val="204"/>
    </font>
    <font>
      <sz val="8"/>
      <name val="Times New Roman"/>
      <family val="1"/>
      <charset val="1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08">
    <xf numFmtId="0" fontId="0" fillId="0" borderId="0" xfId="0"/>
    <xf numFmtId="0" fontId="0" fillId="0" borderId="0" xfId="0" applyAlignment="1">
      <alignment horizontal="right"/>
    </xf>
    <xf numFmtId="0" fontId="2" fillId="0" borderId="0" xfId="1" applyFont="1"/>
    <xf numFmtId="0" fontId="2" fillId="0" borderId="0" xfId="1" applyFont="1" applyFill="1"/>
    <xf numFmtId="0" fontId="5" fillId="0" borderId="0" xfId="1" applyFont="1"/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>
      <alignment horizontal="center" vertical="center"/>
    </xf>
    <xf numFmtId="0" fontId="11" fillId="0" borderId="1" xfId="3" applyFont="1" applyFill="1" applyBorder="1" applyAlignment="1">
      <alignment vertical="top"/>
    </xf>
    <xf numFmtId="0" fontId="11" fillId="0" borderId="1" xfId="3" applyFont="1" applyFill="1" applyBorder="1" applyAlignment="1">
      <alignment horizontal="left" vertical="top"/>
    </xf>
    <xf numFmtId="165" fontId="11" fillId="0" borderId="1" xfId="3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/>
    </xf>
    <xf numFmtId="0" fontId="11" fillId="0" borderId="1" xfId="3" applyFont="1" applyFill="1" applyBorder="1" applyAlignment="1">
      <alignment horizontal="left" vertical="top" wrapText="1"/>
    </xf>
    <xf numFmtId="165" fontId="11" fillId="0" borderId="1" xfId="3" applyNumberFormat="1" applyFont="1" applyFill="1" applyBorder="1" applyAlignment="1" applyProtection="1">
      <alignment vertical="center"/>
      <protection locked="0"/>
    </xf>
    <xf numFmtId="0" fontId="10" fillId="0" borderId="1" xfId="3" applyFont="1" applyFill="1" applyBorder="1" applyAlignment="1">
      <alignment horizontal="left" vertical="top" wrapText="1"/>
    </xf>
    <xf numFmtId="165" fontId="12" fillId="0" borderId="1" xfId="3" applyNumberFormat="1" applyFont="1" applyFill="1" applyBorder="1" applyAlignment="1">
      <alignment horizontal="right" vertical="center"/>
    </xf>
    <xf numFmtId="0" fontId="11" fillId="0" borderId="1" xfId="3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horizontal="right"/>
    </xf>
    <xf numFmtId="164" fontId="13" fillId="0" borderId="1" xfId="3" applyNumberFormat="1" applyFont="1" applyFill="1" applyBorder="1" applyAlignment="1" applyProtection="1">
      <protection locked="0"/>
    </xf>
    <xf numFmtId="0" fontId="14" fillId="0" borderId="1" xfId="3" applyFont="1" applyFill="1" applyBorder="1" applyAlignment="1">
      <alignment horizontal="left" vertical="center" wrapText="1"/>
    </xf>
    <xf numFmtId="164" fontId="15" fillId="0" borderId="1" xfId="3" applyNumberFormat="1" applyFont="1" applyFill="1" applyBorder="1" applyAlignment="1" applyProtection="1">
      <protection locked="0"/>
    </xf>
    <xf numFmtId="0" fontId="16" fillId="0" borderId="1" xfId="3" applyFont="1" applyFill="1" applyBorder="1" applyAlignment="1">
      <alignment horizontal="left" vertical="top"/>
    </xf>
    <xf numFmtId="0" fontId="16" fillId="0" borderId="1" xfId="3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 applyProtection="1">
      <alignment horizontal="right" vertical="center"/>
      <protection locked="0"/>
    </xf>
    <xf numFmtId="0" fontId="10" fillId="0" borderId="1" xfId="3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top"/>
    </xf>
    <xf numFmtId="164" fontId="12" fillId="0" borderId="1" xfId="0" applyNumberFormat="1" applyFont="1" applyFill="1" applyBorder="1" applyAlignment="1">
      <alignment horizontal="right" vertical="center"/>
    </xf>
    <xf numFmtId="0" fontId="17" fillId="0" borderId="1" xfId="3" applyFont="1" applyFill="1" applyBorder="1" applyAlignment="1">
      <alignment horizontal="left" vertical="top"/>
    </xf>
    <xf numFmtId="0" fontId="17" fillId="0" borderId="1" xfId="3" applyFont="1" applyFill="1" applyBorder="1" applyAlignment="1">
      <alignment horizontal="left" vertical="top" wrapText="1"/>
    </xf>
    <xf numFmtId="165" fontId="17" fillId="0" borderId="1" xfId="3" applyNumberFormat="1" applyFont="1" applyFill="1" applyBorder="1" applyAlignment="1" applyProtection="1">
      <alignment vertical="center"/>
      <protection locked="0"/>
    </xf>
    <xf numFmtId="165" fontId="10" fillId="0" borderId="1" xfId="3" applyNumberFormat="1" applyFont="1" applyFill="1" applyBorder="1" applyAlignment="1">
      <alignment vertical="center" wrapText="1"/>
    </xf>
    <xf numFmtId="0" fontId="18" fillId="0" borderId="1" xfId="3" applyFont="1" applyFill="1" applyBorder="1" applyAlignment="1">
      <alignment horizontal="left" vertical="top"/>
    </xf>
    <xf numFmtId="0" fontId="19" fillId="0" borderId="1" xfId="3" applyFont="1" applyFill="1" applyBorder="1" applyAlignment="1">
      <alignment horizontal="left" vertical="top" wrapText="1"/>
    </xf>
    <xf numFmtId="165" fontId="20" fillId="0" borderId="1" xfId="3" applyNumberFormat="1" applyFont="1" applyFill="1" applyBorder="1" applyAlignment="1">
      <alignment vertical="center" wrapText="1"/>
    </xf>
    <xf numFmtId="0" fontId="21" fillId="0" borderId="1" xfId="3" applyFont="1" applyFill="1" applyBorder="1" applyAlignment="1">
      <alignment horizontal="left" vertical="top" wrapText="1"/>
    </xf>
    <xf numFmtId="0" fontId="22" fillId="0" borderId="1" xfId="3" applyFont="1" applyFill="1" applyBorder="1" applyAlignment="1">
      <alignment horizontal="left" vertical="top"/>
    </xf>
    <xf numFmtId="1" fontId="22" fillId="0" borderId="1" xfId="3" applyNumberFormat="1" applyFont="1" applyFill="1" applyBorder="1" applyAlignment="1">
      <alignment horizontal="left" vertical="top" wrapText="1" indent="1"/>
    </xf>
    <xf numFmtId="0" fontId="8" fillId="0" borderId="1" xfId="3" applyFont="1" applyFill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0" fillId="0" borderId="1" xfId="0" applyBorder="1"/>
    <xf numFmtId="0" fontId="8" fillId="0" borderId="1" xfId="3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right" vertical="center"/>
    </xf>
    <xf numFmtId="0" fontId="24" fillId="0" borderId="1" xfId="3" applyFont="1" applyFill="1" applyBorder="1" applyAlignment="1">
      <alignment horizontal="left" vertical="top"/>
    </xf>
    <xf numFmtId="165" fontId="24" fillId="0" borderId="1" xfId="3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horizontal="left" vertical="top" wrapText="1"/>
    </xf>
    <xf numFmtId="165" fontId="13" fillId="0" borderId="1" xfId="3" applyNumberFormat="1" applyFont="1" applyFill="1" applyBorder="1" applyAlignment="1" applyProtection="1">
      <alignment horizontal="right" vertical="center"/>
      <protection locked="0"/>
    </xf>
    <xf numFmtId="165" fontId="25" fillId="0" borderId="1" xfId="3" applyNumberFormat="1" applyFont="1" applyFill="1" applyBorder="1" applyAlignment="1">
      <alignment horizontal="right" vertical="center"/>
    </xf>
    <xf numFmtId="0" fontId="15" fillId="0" borderId="1" xfId="3" applyFont="1" applyFill="1" applyBorder="1" applyAlignment="1">
      <alignment horizontal="left" vertical="top" wrapText="1"/>
    </xf>
    <xf numFmtId="3" fontId="10" fillId="0" borderId="1" xfId="3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/>
    </xf>
    <xf numFmtId="165" fontId="20" fillId="0" borderId="1" xfId="0" applyNumberFormat="1" applyFont="1" applyFill="1" applyBorder="1" applyAlignment="1">
      <alignment horizontal="right" vertical="center"/>
    </xf>
    <xf numFmtId="165" fontId="11" fillId="0" borderId="1" xfId="3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left" vertical="top"/>
    </xf>
    <xf numFmtId="165" fontId="24" fillId="0" borderId="1" xfId="3" applyNumberFormat="1" applyFont="1" applyFill="1" applyBorder="1" applyAlignment="1">
      <alignment vertical="center" wrapText="1"/>
    </xf>
    <xf numFmtId="3" fontId="22" fillId="0" borderId="1" xfId="3" applyNumberFormat="1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right" vertical="center"/>
    </xf>
    <xf numFmtId="165" fontId="24" fillId="0" borderId="1" xfId="3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vertical="center"/>
    </xf>
    <xf numFmtId="3" fontId="8" fillId="0" borderId="1" xfId="3" applyNumberFormat="1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0" fontId="4" fillId="0" borderId="0" xfId="1" applyNumberFormat="1" applyFont="1" applyFill="1" applyAlignment="1" applyProtection="1">
      <alignment vertical="center" wrapText="1"/>
      <protection hidden="1"/>
    </xf>
    <xf numFmtId="164" fontId="15" fillId="2" borderId="1" xfId="3" applyNumberFormat="1" applyFont="1" applyFill="1" applyBorder="1" applyAlignment="1" applyProtection="1">
      <protection locked="0"/>
    </xf>
    <xf numFmtId="165" fontId="28" fillId="0" borderId="1" xfId="3" applyNumberFormat="1" applyFont="1" applyFill="1" applyBorder="1" applyAlignment="1" applyProtection="1">
      <alignment horizontal="right" vertical="center"/>
      <protection locked="0"/>
    </xf>
    <xf numFmtId="0" fontId="8" fillId="0" borderId="1" xfId="3" applyFont="1" applyFill="1" applyBorder="1" applyAlignment="1">
      <alignment horizontal="right" vertical="top"/>
    </xf>
    <xf numFmtId="165" fontId="13" fillId="0" borderId="1" xfId="0" applyNumberFormat="1" applyFont="1" applyFill="1" applyBorder="1" applyAlignment="1">
      <alignment vertical="center"/>
    </xf>
    <xf numFmtId="0" fontId="10" fillId="0" borderId="2" xfId="3" applyFont="1" applyFill="1" applyBorder="1" applyAlignment="1">
      <alignment horizontal="left" vertical="center" wrapText="1"/>
    </xf>
    <xf numFmtId="3" fontId="10" fillId="0" borderId="3" xfId="3" applyNumberFormat="1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left" vertical="center"/>
    </xf>
    <xf numFmtId="0" fontId="24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left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165" fontId="12" fillId="0" borderId="1" xfId="0" applyNumberFormat="1" applyFont="1" applyFill="1" applyBorder="1" applyAlignment="1">
      <alignment vertical="center"/>
    </xf>
    <xf numFmtId="165" fontId="8" fillId="0" borderId="1" xfId="3" applyNumberFormat="1" applyFont="1" applyFill="1" applyBorder="1" applyAlignment="1" applyProtection="1">
      <alignment vertical="center" wrapText="1"/>
    </xf>
    <xf numFmtId="165" fontId="12" fillId="0" borderId="1" xfId="3" applyNumberFormat="1" applyFont="1" applyFill="1" applyBorder="1" applyAlignment="1" applyProtection="1">
      <alignment horizontal="right" vertical="center"/>
      <protection locked="0"/>
    </xf>
    <xf numFmtId="165" fontId="12" fillId="0" borderId="0" xfId="3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Alignment="1">
      <alignment horizontal="center" vertical="top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3" fontId="32" fillId="0" borderId="0" xfId="0" applyNumberFormat="1" applyFont="1" applyFill="1" applyAlignment="1">
      <alignment horizontal="right" vertical="center"/>
    </xf>
    <xf numFmtId="3" fontId="32" fillId="0" borderId="0" xfId="0" applyNumberFormat="1" applyFont="1" applyFill="1" applyAlignment="1">
      <alignment horizontal="right" vertical="top"/>
    </xf>
    <xf numFmtId="3" fontId="32" fillId="0" borderId="0" xfId="0" applyNumberFormat="1" applyFont="1" applyFill="1" applyAlignment="1">
      <alignment horizontal="right"/>
    </xf>
    <xf numFmtId="0" fontId="29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_Tmp2" xfId="1"/>
    <cellStyle name="Обычный_Tmp7" xfId="2"/>
    <cellStyle name="Обычный_Январь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tabSelected="1" workbookViewId="0">
      <selection activeCell="L2" sqref="L2"/>
    </sheetView>
  </sheetViews>
  <sheetFormatPr defaultColWidth="18.5703125" defaultRowHeight="12.75"/>
  <cols>
    <col min="1" max="1" width="25.28515625" style="12" customWidth="1"/>
    <col min="2" max="2" width="61" style="71" customWidth="1"/>
    <col min="3" max="3" width="18.140625" style="71" hidden="1" customWidth="1"/>
    <col min="4" max="4" width="13.42578125" style="12" hidden="1" customWidth="1"/>
    <col min="5" max="5" width="15.5703125" style="12" hidden="1" customWidth="1"/>
    <col min="6" max="6" width="13.42578125" style="12" hidden="1" customWidth="1"/>
    <col min="7" max="7" width="15.5703125" style="12" hidden="1" customWidth="1"/>
    <col min="8" max="8" width="12.5703125" style="12" hidden="1" customWidth="1"/>
    <col min="9" max="9" width="15.5703125" style="12" hidden="1" customWidth="1"/>
    <col min="10" max="10" width="12.5703125" style="12" hidden="1" customWidth="1"/>
    <col min="11" max="11" width="15.5703125" style="12" customWidth="1"/>
    <col min="12" max="16384" width="18.5703125" style="12"/>
  </cols>
  <sheetData>
    <row r="1" spans="1:12" s="2" customFormat="1" ht="15">
      <c r="C1" s="3"/>
      <c r="E1" s="1"/>
      <c r="G1" s="1"/>
      <c r="I1" s="1"/>
      <c r="K1" s="92" t="s">
        <v>201</v>
      </c>
    </row>
    <row r="2" spans="1:12" s="4" customFormat="1" ht="18.75">
      <c r="A2" s="91"/>
      <c r="B2" s="74"/>
      <c r="C2" s="74"/>
      <c r="E2" s="1"/>
      <c r="G2" s="1"/>
      <c r="I2" s="1"/>
      <c r="K2" s="93" t="s">
        <v>202</v>
      </c>
    </row>
    <row r="3" spans="1:12" s="4" customFormat="1" ht="18.75">
      <c r="A3" s="91"/>
      <c r="B3" s="74"/>
      <c r="C3" s="74"/>
      <c r="E3" s="1"/>
      <c r="G3" s="1"/>
      <c r="I3" s="1"/>
      <c r="K3" s="94" t="s">
        <v>200</v>
      </c>
    </row>
    <row r="4" spans="1:12" s="4" customFormat="1" ht="18.75">
      <c r="A4" s="91"/>
      <c r="B4" s="74"/>
      <c r="C4" s="74"/>
      <c r="E4" s="1"/>
      <c r="G4" s="1"/>
      <c r="I4" s="1"/>
      <c r="K4" s="1"/>
    </row>
    <row r="5" spans="1:12" s="4" customFormat="1" ht="18.75">
      <c r="A5" s="91"/>
      <c r="B5" s="74"/>
      <c r="C5" s="74"/>
      <c r="I5" s="1"/>
      <c r="K5" s="1"/>
    </row>
    <row r="6" spans="1:12" s="4" customFormat="1" ht="18.75">
      <c r="A6" s="101" t="s">
        <v>0</v>
      </c>
      <c r="B6" s="101"/>
      <c r="C6" s="101"/>
    </row>
    <row r="7" spans="1:12" s="2" customFormat="1">
      <c r="A7" s="5"/>
      <c r="B7" s="6"/>
      <c r="C7" s="7"/>
      <c r="E7" s="7"/>
      <c r="G7" s="7"/>
      <c r="I7" s="7"/>
      <c r="K7" s="7"/>
    </row>
    <row r="8" spans="1:12" s="8" customFormat="1">
      <c r="A8" s="102" t="s">
        <v>1</v>
      </c>
      <c r="B8" s="105" t="s">
        <v>2</v>
      </c>
      <c r="C8" s="95" t="s">
        <v>176</v>
      </c>
      <c r="D8" s="98" t="s">
        <v>177</v>
      </c>
      <c r="E8" s="95" t="s">
        <v>181</v>
      </c>
      <c r="F8" s="98" t="s">
        <v>177</v>
      </c>
      <c r="G8" s="95" t="s">
        <v>195</v>
      </c>
      <c r="H8" s="98" t="s">
        <v>177</v>
      </c>
      <c r="I8" s="95" t="s">
        <v>196</v>
      </c>
      <c r="J8" s="98" t="s">
        <v>177</v>
      </c>
      <c r="K8" s="95" t="s">
        <v>197</v>
      </c>
    </row>
    <row r="9" spans="1:12" s="8" customFormat="1">
      <c r="A9" s="103"/>
      <c r="B9" s="106"/>
      <c r="C9" s="96"/>
      <c r="D9" s="99"/>
      <c r="E9" s="96"/>
      <c r="F9" s="99"/>
      <c r="G9" s="96"/>
      <c r="H9" s="99"/>
      <c r="I9" s="96"/>
      <c r="J9" s="99"/>
      <c r="K9" s="96"/>
    </row>
    <row r="10" spans="1:12" s="8" customFormat="1">
      <c r="A10" s="104"/>
      <c r="B10" s="107"/>
      <c r="C10" s="97"/>
      <c r="D10" s="100"/>
      <c r="E10" s="97"/>
      <c r="F10" s="100"/>
      <c r="G10" s="97"/>
      <c r="H10" s="100"/>
      <c r="I10" s="97"/>
      <c r="J10" s="100"/>
      <c r="K10" s="97"/>
    </row>
    <row r="11" spans="1:12">
      <c r="A11" s="9" t="s">
        <v>3</v>
      </c>
      <c r="B11" s="10" t="s">
        <v>4</v>
      </c>
      <c r="C11" s="11">
        <f>C12+C14+C17+C21+C24+C25+C29+C31+C33+C37+C39+C50+C53+C55</f>
        <v>339175</v>
      </c>
      <c r="D11" s="11">
        <f>D12+D14+D17+D21+D24+D25+D29+D31+D33+D37+D39+D50+D53+D55</f>
        <v>0</v>
      </c>
      <c r="E11" s="11">
        <f>SUM(C11:D11)</f>
        <v>339175</v>
      </c>
      <c r="F11" s="11">
        <f>F12+F14+F17+F21+F24+F25+F29+F31+F33+F37+F39+F50+F53+F55</f>
        <v>1666.4</v>
      </c>
      <c r="G11" s="11">
        <f>SUM(E11:F11)</f>
        <v>340841.4</v>
      </c>
      <c r="H11" s="11">
        <f>H12+H14+H17+H21+H24+H25+H29+H31+H33+H37+H39+H50+H53+H55</f>
        <v>5190</v>
      </c>
      <c r="I11" s="11">
        <f>SUM(G11:H11)</f>
        <v>346031.4</v>
      </c>
      <c r="J11" s="11">
        <f>J12+J14+J17+J21+J24+J25+J29+J31+J33+J37+J39+J50+J53+J55</f>
        <v>1831.6259099999997</v>
      </c>
      <c r="K11" s="11">
        <f>SUM(I11:J11)</f>
        <v>347863.02591000003</v>
      </c>
    </row>
    <row r="12" spans="1:12">
      <c r="A12" s="9" t="s">
        <v>5</v>
      </c>
      <c r="B12" s="13" t="s">
        <v>6</v>
      </c>
      <c r="C12" s="14">
        <f>C13</f>
        <v>250000</v>
      </c>
      <c r="D12" s="14">
        <f>D13</f>
        <v>0</v>
      </c>
      <c r="E12" s="14">
        <f t="shared" ref="E12:I75" si="0">SUM(C12:D12)</f>
        <v>250000</v>
      </c>
      <c r="F12" s="14">
        <f>F13</f>
        <v>0</v>
      </c>
      <c r="G12" s="14">
        <f t="shared" si="0"/>
        <v>250000</v>
      </c>
      <c r="H12" s="14">
        <f>H13</f>
        <v>0</v>
      </c>
      <c r="I12" s="14">
        <f t="shared" si="0"/>
        <v>250000</v>
      </c>
      <c r="J12" s="14">
        <f>J13</f>
        <v>0</v>
      </c>
      <c r="K12" s="14">
        <f t="shared" ref="K12:K50" si="1">SUM(I12:J12)</f>
        <v>250000</v>
      </c>
    </row>
    <row r="13" spans="1:12">
      <c r="A13" s="15" t="s">
        <v>7</v>
      </c>
      <c r="B13" s="15" t="s">
        <v>8</v>
      </c>
      <c r="C13" s="16">
        <v>250000</v>
      </c>
      <c r="D13" s="16"/>
      <c r="E13" s="16">
        <f t="shared" si="0"/>
        <v>250000</v>
      </c>
      <c r="F13" s="16"/>
      <c r="G13" s="16">
        <f t="shared" si="0"/>
        <v>250000</v>
      </c>
      <c r="H13" s="16"/>
      <c r="I13" s="16">
        <f t="shared" si="0"/>
        <v>250000</v>
      </c>
      <c r="J13" s="16"/>
      <c r="K13" s="16">
        <f t="shared" si="1"/>
        <v>250000</v>
      </c>
    </row>
    <row r="14" spans="1:12" s="8" customFormat="1">
      <c r="A14" s="17" t="s">
        <v>9</v>
      </c>
      <c r="B14" s="17" t="s">
        <v>10</v>
      </c>
      <c r="C14" s="18">
        <f>C15+C16</f>
        <v>25036</v>
      </c>
      <c r="D14" s="18">
        <f>D15+D16</f>
        <v>0</v>
      </c>
      <c r="E14" s="18">
        <f t="shared" si="0"/>
        <v>25036</v>
      </c>
      <c r="F14" s="18">
        <f>F15+F16</f>
        <v>0</v>
      </c>
      <c r="G14" s="18">
        <f t="shared" si="0"/>
        <v>25036</v>
      </c>
      <c r="H14" s="18">
        <f>H15+H16</f>
        <v>0</v>
      </c>
      <c r="I14" s="18">
        <f t="shared" si="0"/>
        <v>25036</v>
      </c>
      <c r="J14" s="18">
        <f>J15+J16</f>
        <v>0</v>
      </c>
      <c r="K14" s="18">
        <f t="shared" si="1"/>
        <v>25036</v>
      </c>
      <c r="L14" s="84"/>
    </row>
    <row r="15" spans="1:12" ht="25.5">
      <c r="A15" s="15" t="s">
        <v>178</v>
      </c>
      <c r="B15" s="15" t="s">
        <v>11</v>
      </c>
      <c r="C15" s="19">
        <v>14081</v>
      </c>
      <c r="D15" s="19"/>
      <c r="E15" s="19">
        <f t="shared" si="0"/>
        <v>14081</v>
      </c>
      <c r="F15" s="19"/>
      <c r="G15" s="19">
        <f t="shared" si="0"/>
        <v>14081</v>
      </c>
      <c r="H15" s="19"/>
      <c r="I15" s="19">
        <f t="shared" si="0"/>
        <v>14081</v>
      </c>
      <c r="J15" s="19"/>
      <c r="K15" s="19">
        <f t="shared" si="1"/>
        <v>14081</v>
      </c>
      <c r="L15" s="85"/>
    </row>
    <row r="16" spans="1:12">
      <c r="A16" s="15" t="s">
        <v>12</v>
      </c>
      <c r="B16" s="15" t="s">
        <v>13</v>
      </c>
      <c r="C16" s="19">
        <v>10955</v>
      </c>
      <c r="D16" s="19"/>
      <c r="E16" s="19">
        <f t="shared" si="0"/>
        <v>10955</v>
      </c>
      <c r="F16" s="19"/>
      <c r="G16" s="19">
        <f t="shared" si="0"/>
        <v>10955</v>
      </c>
      <c r="H16" s="19"/>
      <c r="I16" s="19">
        <f t="shared" si="0"/>
        <v>10955</v>
      </c>
      <c r="J16" s="19"/>
      <c r="K16" s="19">
        <f t="shared" si="1"/>
        <v>10955</v>
      </c>
      <c r="L16" s="85"/>
    </row>
    <row r="17" spans="1:13" s="8" customFormat="1">
      <c r="A17" s="17" t="s">
        <v>14</v>
      </c>
      <c r="B17" s="17" t="s">
        <v>15</v>
      </c>
      <c r="C17" s="14">
        <f>C18+C19+C20</f>
        <v>25963</v>
      </c>
      <c r="D17" s="14">
        <f>D18+D19+D20</f>
        <v>0</v>
      </c>
      <c r="E17" s="14">
        <f t="shared" si="0"/>
        <v>25963</v>
      </c>
      <c r="F17" s="14">
        <f>F18+F19+F20</f>
        <v>0</v>
      </c>
      <c r="G17" s="14">
        <f t="shared" si="0"/>
        <v>25963</v>
      </c>
      <c r="H17" s="14">
        <f>H18+H19+H20</f>
        <v>0</v>
      </c>
      <c r="I17" s="14">
        <f t="shared" si="0"/>
        <v>25963</v>
      </c>
      <c r="J17" s="14">
        <f>J18+J19+J20</f>
        <v>0</v>
      </c>
      <c r="K17" s="14">
        <f t="shared" si="1"/>
        <v>25963</v>
      </c>
      <c r="L17" s="84"/>
    </row>
    <row r="18" spans="1:13" s="8" customFormat="1" ht="25.5">
      <c r="A18" s="20" t="s">
        <v>16</v>
      </c>
      <c r="B18" s="21" t="s">
        <v>17</v>
      </c>
      <c r="C18" s="22">
        <v>405</v>
      </c>
      <c r="D18" s="22"/>
      <c r="E18" s="22">
        <f t="shared" si="0"/>
        <v>405</v>
      </c>
      <c r="F18" s="22"/>
      <c r="G18" s="22">
        <f t="shared" si="0"/>
        <v>405</v>
      </c>
      <c r="H18" s="22"/>
      <c r="I18" s="22">
        <f t="shared" si="0"/>
        <v>405</v>
      </c>
      <c r="J18" s="22"/>
      <c r="K18" s="22">
        <f t="shared" si="1"/>
        <v>405</v>
      </c>
      <c r="L18" s="84"/>
    </row>
    <row r="19" spans="1:13" s="8" customFormat="1">
      <c r="A19" s="20" t="s">
        <v>18</v>
      </c>
      <c r="B19" s="21" t="s">
        <v>19</v>
      </c>
      <c r="C19" s="23">
        <v>15720</v>
      </c>
      <c r="D19" s="23"/>
      <c r="E19" s="23">
        <f t="shared" si="0"/>
        <v>15720</v>
      </c>
      <c r="F19" s="23"/>
      <c r="G19" s="23">
        <f t="shared" si="0"/>
        <v>15720</v>
      </c>
      <c r="H19" s="23"/>
      <c r="I19" s="23">
        <f t="shared" si="0"/>
        <v>15720</v>
      </c>
      <c r="J19" s="23"/>
      <c r="K19" s="23">
        <f t="shared" si="1"/>
        <v>15720</v>
      </c>
      <c r="L19" s="84"/>
    </row>
    <row r="20" spans="1:13" s="8" customFormat="1">
      <c r="A20" s="20" t="s">
        <v>20</v>
      </c>
      <c r="B20" s="21" t="s">
        <v>21</v>
      </c>
      <c r="C20" s="23">
        <v>9838</v>
      </c>
      <c r="D20" s="23"/>
      <c r="E20" s="23">
        <f t="shared" si="0"/>
        <v>9838</v>
      </c>
      <c r="F20" s="23"/>
      <c r="G20" s="23">
        <f t="shared" si="0"/>
        <v>9838</v>
      </c>
      <c r="H20" s="23"/>
      <c r="I20" s="23">
        <f t="shared" si="0"/>
        <v>9838</v>
      </c>
      <c r="J20" s="23"/>
      <c r="K20" s="23">
        <f t="shared" si="1"/>
        <v>9838</v>
      </c>
      <c r="L20" s="84"/>
    </row>
    <row r="21" spans="1:13" s="8" customFormat="1">
      <c r="A21" s="17" t="s">
        <v>22</v>
      </c>
      <c r="B21" s="17" t="s">
        <v>23</v>
      </c>
      <c r="C21" s="24">
        <f>C22+C23</f>
        <v>1353</v>
      </c>
      <c r="D21" s="24">
        <f>D22+D23</f>
        <v>0</v>
      </c>
      <c r="E21" s="24">
        <f t="shared" si="0"/>
        <v>1353</v>
      </c>
      <c r="F21" s="24">
        <f>F22+F23</f>
        <v>0</v>
      </c>
      <c r="G21" s="24">
        <f t="shared" si="0"/>
        <v>1353</v>
      </c>
      <c r="H21" s="24">
        <f>H22+H23</f>
        <v>0</v>
      </c>
      <c r="I21" s="24">
        <f t="shared" si="0"/>
        <v>1353</v>
      </c>
      <c r="J21" s="24">
        <f>J22+J23</f>
        <v>0</v>
      </c>
      <c r="K21" s="24">
        <f t="shared" si="1"/>
        <v>1353</v>
      </c>
      <c r="L21" s="84"/>
    </row>
    <row r="22" spans="1:13" s="8" customFormat="1" ht="25.5">
      <c r="A22" s="25" t="s">
        <v>24</v>
      </c>
      <c r="B22" s="25" t="s">
        <v>25</v>
      </c>
      <c r="C22" s="75">
        <v>350</v>
      </c>
      <c r="D22" s="24"/>
      <c r="E22" s="75">
        <f t="shared" si="0"/>
        <v>350</v>
      </c>
      <c r="F22" s="24"/>
      <c r="G22" s="75">
        <f t="shared" si="0"/>
        <v>350</v>
      </c>
      <c r="H22" s="24"/>
      <c r="I22" s="75">
        <f t="shared" si="0"/>
        <v>350</v>
      </c>
      <c r="J22" s="24"/>
      <c r="K22" s="75">
        <f t="shared" si="1"/>
        <v>350</v>
      </c>
      <c r="L22" s="84"/>
    </row>
    <row r="23" spans="1:13" s="8" customFormat="1" ht="25.5">
      <c r="A23" s="25" t="s">
        <v>26</v>
      </c>
      <c r="B23" s="25" t="s">
        <v>27</v>
      </c>
      <c r="C23" s="26">
        <v>1003</v>
      </c>
      <c r="D23" s="26"/>
      <c r="E23" s="26">
        <f t="shared" si="0"/>
        <v>1003</v>
      </c>
      <c r="F23" s="26"/>
      <c r="G23" s="26">
        <f t="shared" si="0"/>
        <v>1003</v>
      </c>
      <c r="H23" s="26"/>
      <c r="I23" s="26">
        <f t="shared" si="0"/>
        <v>1003</v>
      </c>
      <c r="J23" s="26"/>
      <c r="K23" s="26">
        <f t="shared" si="1"/>
        <v>1003</v>
      </c>
      <c r="L23" s="84"/>
    </row>
    <row r="24" spans="1:13" ht="25.5">
      <c r="A24" s="27" t="s">
        <v>28</v>
      </c>
      <c r="B24" s="28" t="s">
        <v>29</v>
      </c>
      <c r="C24" s="76">
        <v>15</v>
      </c>
      <c r="D24" s="29"/>
      <c r="E24" s="76">
        <f t="shared" si="0"/>
        <v>15</v>
      </c>
      <c r="F24" s="29"/>
      <c r="G24" s="76">
        <f t="shared" si="0"/>
        <v>15</v>
      </c>
      <c r="H24" s="88">
        <v>1582</v>
      </c>
      <c r="I24" s="76">
        <f t="shared" si="0"/>
        <v>1597</v>
      </c>
      <c r="J24" s="88">
        <v>-1582</v>
      </c>
      <c r="K24" s="76">
        <f t="shared" si="1"/>
        <v>15</v>
      </c>
      <c r="L24" s="89"/>
    </row>
    <row r="25" spans="1:13" ht="38.25">
      <c r="A25" s="10" t="s">
        <v>30</v>
      </c>
      <c r="B25" s="13" t="s">
        <v>31</v>
      </c>
      <c r="C25" s="14">
        <f>C26+C27+C28</f>
        <v>30700</v>
      </c>
      <c r="D25" s="14">
        <f>D26+D27+D28</f>
        <v>0</v>
      </c>
      <c r="E25" s="14">
        <f t="shared" si="0"/>
        <v>30700</v>
      </c>
      <c r="F25" s="14">
        <f>F26+F27+F28</f>
        <v>0</v>
      </c>
      <c r="G25" s="14">
        <f t="shared" si="0"/>
        <v>30700</v>
      </c>
      <c r="H25" s="14">
        <f>H26+H27+H28</f>
        <v>0</v>
      </c>
      <c r="I25" s="14">
        <f t="shared" si="0"/>
        <v>30700</v>
      </c>
      <c r="J25" s="14">
        <f>J26+J27+J28</f>
        <v>0</v>
      </c>
      <c r="K25" s="14">
        <f t="shared" si="1"/>
        <v>30700</v>
      </c>
      <c r="L25" s="85"/>
    </row>
    <row r="26" spans="1:13" ht="25.5">
      <c r="A26" s="30" t="s">
        <v>32</v>
      </c>
      <c r="B26" s="15" t="s">
        <v>33</v>
      </c>
      <c r="C26" s="19">
        <v>0</v>
      </c>
      <c r="D26" s="19"/>
      <c r="E26" s="19">
        <f t="shared" si="0"/>
        <v>0</v>
      </c>
      <c r="F26" s="19"/>
      <c r="G26" s="19">
        <f t="shared" si="0"/>
        <v>0</v>
      </c>
      <c r="H26" s="19"/>
      <c r="I26" s="19">
        <f t="shared" si="0"/>
        <v>0</v>
      </c>
      <c r="J26" s="19"/>
      <c r="K26" s="19">
        <f t="shared" si="1"/>
        <v>0</v>
      </c>
    </row>
    <row r="27" spans="1:13" ht="25.5">
      <c r="A27" s="30" t="s">
        <v>34</v>
      </c>
      <c r="B27" s="15" t="s">
        <v>35</v>
      </c>
      <c r="C27" s="19">
        <v>23000</v>
      </c>
      <c r="D27" s="19"/>
      <c r="E27" s="19">
        <f t="shared" si="0"/>
        <v>23000</v>
      </c>
      <c r="F27" s="19"/>
      <c r="G27" s="19">
        <f t="shared" si="0"/>
        <v>23000</v>
      </c>
      <c r="H27" s="19"/>
      <c r="I27" s="19">
        <f t="shared" si="0"/>
        <v>23000</v>
      </c>
      <c r="J27" s="19"/>
      <c r="K27" s="19">
        <f t="shared" si="1"/>
        <v>23000</v>
      </c>
    </row>
    <row r="28" spans="1:13" ht="51">
      <c r="A28" s="30" t="s">
        <v>36</v>
      </c>
      <c r="B28" s="15" t="s">
        <v>37</v>
      </c>
      <c r="C28" s="19">
        <v>7700</v>
      </c>
      <c r="D28" s="19"/>
      <c r="E28" s="19">
        <f t="shared" si="0"/>
        <v>7700</v>
      </c>
      <c r="F28" s="19"/>
      <c r="G28" s="19">
        <f t="shared" si="0"/>
        <v>7700</v>
      </c>
      <c r="H28" s="19"/>
      <c r="I28" s="19">
        <f t="shared" si="0"/>
        <v>7700</v>
      </c>
      <c r="J28" s="19"/>
      <c r="K28" s="19">
        <f t="shared" si="1"/>
        <v>7700</v>
      </c>
    </row>
    <row r="29" spans="1:13">
      <c r="A29" s="10" t="s">
        <v>38</v>
      </c>
      <c r="B29" s="13" t="s">
        <v>39</v>
      </c>
      <c r="C29" s="14">
        <f>C30</f>
        <v>1608</v>
      </c>
      <c r="D29" s="14">
        <f>D30</f>
        <v>0</v>
      </c>
      <c r="E29" s="14">
        <f t="shared" si="0"/>
        <v>1608</v>
      </c>
      <c r="F29" s="14">
        <f>F30</f>
        <v>0</v>
      </c>
      <c r="G29" s="14">
        <f t="shared" si="0"/>
        <v>1608</v>
      </c>
      <c r="H29" s="14">
        <f>H30</f>
        <v>0</v>
      </c>
      <c r="I29" s="14">
        <f t="shared" si="0"/>
        <v>1608</v>
      </c>
      <c r="J29" s="14">
        <f>J30</f>
        <v>0</v>
      </c>
      <c r="K29" s="14">
        <f t="shared" si="1"/>
        <v>1608</v>
      </c>
    </row>
    <row r="30" spans="1:13">
      <c r="A30" s="30" t="s">
        <v>40</v>
      </c>
      <c r="B30" s="15" t="s">
        <v>41</v>
      </c>
      <c r="C30" s="31">
        <v>1608</v>
      </c>
      <c r="D30" s="31"/>
      <c r="E30" s="31">
        <f t="shared" si="0"/>
        <v>1608</v>
      </c>
      <c r="F30" s="31"/>
      <c r="G30" s="31">
        <f t="shared" si="0"/>
        <v>1608</v>
      </c>
      <c r="H30" s="31"/>
      <c r="I30" s="31">
        <f t="shared" si="0"/>
        <v>1608</v>
      </c>
      <c r="J30" s="31"/>
      <c r="K30" s="31">
        <f t="shared" si="1"/>
        <v>1608</v>
      </c>
    </row>
    <row r="31" spans="1:13" ht="25.5">
      <c r="A31" s="10" t="s">
        <v>42</v>
      </c>
      <c r="B31" s="13" t="s">
        <v>43</v>
      </c>
      <c r="C31" s="14">
        <f>C32</f>
        <v>0</v>
      </c>
      <c r="D31" s="14">
        <f>D32</f>
        <v>0</v>
      </c>
      <c r="E31" s="14">
        <f t="shared" si="0"/>
        <v>0</v>
      </c>
      <c r="F31" s="14">
        <f>F32</f>
        <v>0</v>
      </c>
      <c r="G31" s="14">
        <f t="shared" si="0"/>
        <v>0</v>
      </c>
      <c r="H31" s="14">
        <f>H32</f>
        <v>3608</v>
      </c>
      <c r="I31" s="14">
        <f t="shared" si="0"/>
        <v>3608</v>
      </c>
      <c r="J31" s="14">
        <f>J32</f>
        <v>3413.6259099999997</v>
      </c>
      <c r="K31" s="14">
        <f t="shared" si="1"/>
        <v>7021.6259099999997</v>
      </c>
      <c r="L31" s="89"/>
    </row>
    <row r="32" spans="1:13" ht="37.5" customHeight="1">
      <c r="A32" s="30" t="s">
        <v>44</v>
      </c>
      <c r="B32" s="15" t="s">
        <v>45</v>
      </c>
      <c r="C32" s="16">
        <v>0</v>
      </c>
      <c r="D32" s="16"/>
      <c r="E32" s="16">
        <f t="shared" si="0"/>
        <v>0</v>
      </c>
      <c r="F32" s="16"/>
      <c r="G32" s="16">
        <f t="shared" si="0"/>
        <v>0</v>
      </c>
      <c r="H32" s="16">
        <v>3608</v>
      </c>
      <c r="I32" s="16">
        <f t="shared" si="0"/>
        <v>3608</v>
      </c>
      <c r="J32" s="16">
        <f>1582+1831.62591</f>
        <v>3413.6259099999997</v>
      </c>
      <c r="K32" s="16">
        <f t="shared" si="1"/>
        <v>7021.6259099999997</v>
      </c>
      <c r="L32" s="89"/>
      <c r="M32" s="90"/>
    </row>
    <row r="33" spans="1:11" ht="25.5">
      <c r="A33" s="10" t="s">
        <v>46</v>
      </c>
      <c r="B33" s="13" t="s">
        <v>47</v>
      </c>
      <c r="C33" s="14">
        <f>C34+C35+C36</f>
        <v>500</v>
      </c>
      <c r="D33" s="14">
        <f>D34+D35+D36</f>
        <v>0</v>
      </c>
      <c r="E33" s="14">
        <f t="shared" si="0"/>
        <v>500</v>
      </c>
      <c r="F33" s="14">
        <f>F34+F35+F36</f>
        <v>1666.4</v>
      </c>
      <c r="G33" s="14">
        <f t="shared" si="0"/>
        <v>2166.4</v>
      </c>
      <c r="H33" s="14">
        <f>H34+H35+H36</f>
        <v>0</v>
      </c>
      <c r="I33" s="14">
        <f t="shared" si="0"/>
        <v>2166.4</v>
      </c>
      <c r="J33" s="14">
        <f>J34+J35+J36</f>
        <v>0</v>
      </c>
      <c r="K33" s="14">
        <f t="shared" si="1"/>
        <v>2166.4</v>
      </c>
    </row>
    <row r="34" spans="1:11" s="32" customFormat="1" ht="12.75" customHeight="1">
      <c r="A34" s="30" t="s">
        <v>48</v>
      </c>
      <c r="B34" s="15" t="s">
        <v>49</v>
      </c>
      <c r="C34" s="22">
        <v>0</v>
      </c>
      <c r="D34" s="22"/>
      <c r="E34" s="22">
        <f t="shared" si="0"/>
        <v>0</v>
      </c>
      <c r="F34" s="22">
        <v>1666.4</v>
      </c>
      <c r="G34" s="22">
        <f t="shared" si="0"/>
        <v>1666.4</v>
      </c>
      <c r="H34" s="22"/>
      <c r="I34" s="22">
        <f t="shared" si="0"/>
        <v>1666.4</v>
      </c>
      <c r="J34" s="22"/>
      <c r="K34" s="22">
        <f t="shared" si="1"/>
        <v>1666.4</v>
      </c>
    </row>
    <row r="35" spans="1:11" ht="25.5">
      <c r="A35" s="30" t="s">
        <v>50</v>
      </c>
      <c r="B35" s="15" t="s">
        <v>51</v>
      </c>
      <c r="C35" s="33">
        <v>500</v>
      </c>
      <c r="D35" s="33"/>
      <c r="E35" s="33">
        <f t="shared" si="0"/>
        <v>500</v>
      </c>
      <c r="F35" s="33"/>
      <c r="G35" s="33">
        <f t="shared" si="0"/>
        <v>500</v>
      </c>
      <c r="H35" s="33"/>
      <c r="I35" s="33">
        <f t="shared" si="0"/>
        <v>500</v>
      </c>
      <c r="J35" s="33"/>
      <c r="K35" s="33">
        <f t="shared" si="1"/>
        <v>500</v>
      </c>
    </row>
    <row r="36" spans="1:11" ht="38.25" customHeight="1">
      <c r="A36" s="30" t="s">
        <v>52</v>
      </c>
      <c r="B36" s="15" t="s">
        <v>53</v>
      </c>
      <c r="C36" s="33">
        <v>0</v>
      </c>
      <c r="D36" s="33"/>
      <c r="E36" s="33">
        <f t="shared" si="0"/>
        <v>0</v>
      </c>
      <c r="F36" s="33"/>
      <c r="G36" s="33">
        <f t="shared" si="0"/>
        <v>0</v>
      </c>
      <c r="H36" s="33"/>
      <c r="I36" s="33">
        <f t="shared" si="0"/>
        <v>0</v>
      </c>
      <c r="J36" s="33"/>
      <c r="K36" s="33">
        <f t="shared" si="1"/>
        <v>0</v>
      </c>
    </row>
    <row r="37" spans="1:11" ht="12.75" customHeight="1">
      <c r="A37" s="34" t="s">
        <v>54</v>
      </c>
      <c r="B37" s="35" t="s">
        <v>55</v>
      </c>
      <c r="C37" s="36">
        <f>C38</f>
        <v>0</v>
      </c>
      <c r="D37" s="36">
        <f>D38</f>
        <v>0</v>
      </c>
      <c r="E37" s="36">
        <f t="shared" si="0"/>
        <v>0</v>
      </c>
      <c r="F37" s="36">
        <f>F38</f>
        <v>0</v>
      </c>
      <c r="G37" s="36">
        <f t="shared" si="0"/>
        <v>0</v>
      </c>
      <c r="H37" s="36">
        <f>H38</f>
        <v>0</v>
      </c>
      <c r="I37" s="36">
        <f t="shared" si="0"/>
        <v>0</v>
      </c>
      <c r="J37" s="36">
        <f>J38</f>
        <v>0</v>
      </c>
      <c r="K37" s="36">
        <f t="shared" si="1"/>
        <v>0</v>
      </c>
    </row>
    <row r="38" spans="1:11" ht="25.5" customHeight="1">
      <c r="A38" s="30" t="s">
        <v>56</v>
      </c>
      <c r="B38" s="15" t="s">
        <v>57</v>
      </c>
      <c r="C38" s="19"/>
      <c r="D38" s="19"/>
      <c r="E38" s="19">
        <f t="shared" si="0"/>
        <v>0</v>
      </c>
      <c r="F38" s="19"/>
      <c r="G38" s="19">
        <f t="shared" si="0"/>
        <v>0</v>
      </c>
      <c r="H38" s="19"/>
      <c r="I38" s="19">
        <f t="shared" si="0"/>
        <v>0</v>
      </c>
      <c r="J38" s="19"/>
      <c r="K38" s="19">
        <f t="shared" si="1"/>
        <v>0</v>
      </c>
    </row>
    <row r="39" spans="1:11">
      <c r="A39" s="10" t="s">
        <v>58</v>
      </c>
      <c r="B39" s="13" t="s">
        <v>59</v>
      </c>
      <c r="C39" s="11">
        <f>SUM(C40:C49)</f>
        <v>4000</v>
      </c>
      <c r="D39" s="11">
        <f>SUM(D40:D49)</f>
        <v>0</v>
      </c>
      <c r="E39" s="11">
        <f t="shared" si="0"/>
        <v>4000</v>
      </c>
      <c r="F39" s="11">
        <f>SUM(F40:F49)</f>
        <v>0</v>
      </c>
      <c r="G39" s="11">
        <f t="shared" si="0"/>
        <v>4000</v>
      </c>
      <c r="H39" s="11">
        <f>SUM(H40:H49)</f>
        <v>0</v>
      </c>
      <c r="I39" s="11">
        <f t="shared" si="0"/>
        <v>4000</v>
      </c>
      <c r="J39" s="11">
        <f>SUM(J40:J49)</f>
        <v>0</v>
      </c>
      <c r="K39" s="11">
        <f t="shared" si="1"/>
        <v>4000</v>
      </c>
    </row>
    <row r="40" spans="1:11" ht="38.25">
      <c r="A40" s="30" t="s">
        <v>60</v>
      </c>
      <c r="B40" s="15" t="s">
        <v>61</v>
      </c>
      <c r="C40" s="37">
        <v>54</v>
      </c>
      <c r="D40" s="37"/>
      <c r="E40" s="37">
        <f t="shared" si="0"/>
        <v>54</v>
      </c>
      <c r="F40" s="37"/>
      <c r="G40" s="37">
        <f t="shared" si="0"/>
        <v>54</v>
      </c>
      <c r="H40" s="37"/>
      <c r="I40" s="37">
        <f t="shared" si="0"/>
        <v>54</v>
      </c>
      <c r="J40" s="37"/>
      <c r="K40" s="37">
        <f t="shared" si="1"/>
        <v>54</v>
      </c>
    </row>
    <row r="41" spans="1:11" ht="25.5">
      <c r="A41" s="30" t="s">
        <v>62</v>
      </c>
      <c r="B41" s="15" t="s">
        <v>63</v>
      </c>
      <c r="C41" s="37">
        <v>53</v>
      </c>
      <c r="D41" s="37"/>
      <c r="E41" s="37">
        <f t="shared" si="0"/>
        <v>53</v>
      </c>
      <c r="F41" s="37"/>
      <c r="G41" s="37">
        <f t="shared" si="0"/>
        <v>53</v>
      </c>
      <c r="H41" s="37"/>
      <c r="I41" s="37">
        <f t="shared" si="0"/>
        <v>53</v>
      </c>
      <c r="J41" s="37"/>
      <c r="K41" s="37">
        <f t="shared" si="1"/>
        <v>53</v>
      </c>
    </row>
    <row r="42" spans="1:11" ht="25.5">
      <c r="A42" s="30" t="s">
        <v>64</v>
      </c>
      <c r="B42" s="15" t="s">
        <v>65</v>
      </c>
      <c r="C42" s="37">
        <v>1300</v>
      </c>
      <c r="D42" s="37"/>
      <c r="E42" s="37">
        <f t="shared" si="0"/>
        <v>1300</v>
      </c>
      <c r="F42" s="37"/>
      <c r="G42" s="37">
        <f t="shared" si="0"/>
        <v>1300</v>
      </c>
      <c r="H42" s="37"/>
      <c r="I42" s="37">
        <f t="shared" si="0"/>
        <v>1300</v>
      </c>
      <c r="J42" s="37"/>
      <c r="K42" s="37">
        <f t="shared" si="1"/>
        <v>1300</v>
      </c>
    </row>
    <row r="43" spans="1:11" ht="43.5" customHeight="1">
      <c r="A43" s="30" t="s">
        <v>66</v>
      </c>
      <c r="B43" s="15" t="s">
        <v>67</v>
      </c>
      <c r="C43" s="37">
        <v>69</v>
      </c>
      <c r="D43" s="37"/>
      <c r="E43" s="37">
        <f t="shared" si="0"/>
        <v>69</v>
      </c>
      <c r="F43" s="37"/>
      <c r="G43" s="37">
        <f t="shared" si="0"/>
        <v>69</v>
      </c>
      <c r="H43" s="37"/>
      <c r="I43" s="37">
        <f t="shared" si="0"/>
        <v>69</v>
      </c>
      <c r="J43" s="37"/>
      <c r="K43" s="37">
        <f t="shared" si="1"/>
        <v>69</v>
      </c>
    </row>
    <row r="44" spans="1:11" ht="25.5">
      <c r="A44" s="30" t="s">
        <v>68</v>
      </c>
      <c r="B44" s="15" t="s">
        <v>69</v>
      </c>
      <c r="C44" s="37">
        <v>1638</v>
      </c>
      <c r="D44" s="37"/>
      <c r="E44" s="37">
        <f t="shared" si="0"/>
        <v>1638</v>
      </c>
      <c r="F44" s="37"/>
      <c r="G44" s="37">
        <f t="shared" si="0"/>
        <v>1638</v>
      </c>
      <c r="H44" s="37"/>
      <c r="I44" s="37">
        <f t="shared" si="0"/>
        <v>1638</v>
      </c>
      <c r="J44" s="37"/>
      <c r="K44" s="37">
        <f t="shared" si="1"/>
        <v>1638</v>
      </c>
    </row>
    <row r="45" spans="1:11" ht="51">
      <c r="A45" s="30" t="s">
        <v>70</v>
      </c>
      <c r="B45" s="15" t="s">
        <v>71</v>
      </c>
      <c r="C45" s="37">
        <v>136</v>
      </c>
      <c r="D45" s="37"/>
      <c r="E45" s="37">
        <f t="shared" si="0"/>
        <v>136</v>
      </c>
      <c r="F45" s="37"/>
      <c r="G45" s="37">
        <f t="shared" si="0"/>
        <v>136</v>
      </c>
      <c r="H45" s="37"/>
      <c r="I45" s="37">
        <f t="shared" si="0"/>
        <v>136</v>
      </c>
      <c r="J45" s="37"/>
      <c r="K45" s="37">
        <f t="shared" si="1"/>
        <v>136</v>
      </c>
    </row>
    <row r="46" spans="1:11" ht="25.5">
      <c r="A46" s="30" t="s">
        <v>72</v>
      </c>
      <c r="B46" s="15" t="s">
        <v>73</v>
      </c>
      <c r="C46" s="37">
        <v>425</v>
      </c>
      <c r="D46" s="37"/>
      <c r="E46" s="37">
        <f t="shared" si="0"/>
        <v>425</v>
      </c>
      <c r="F46" s="37"/>
      <c r="G46" s="37">
        <f t="shared" si="0"/>
        <v>425</v>
      </c>
      <c r="H46" s="37"/>
      <c r="I46" s="37">
        <f t="shared" si="0"/>
        <v>425</v>
      </c>
      <c r="J46" s="37"/>
      <c r="K46" s="37">
        <f t="shared" si="1"/>
        <v>425</v>
      </c>
    </row>
    <row r="47" spans="1:11" ht="25.5" customHeight="1">
      <c r="A47" s="30" t="s">
        <v>74</v>
      </c>
      <c r="B47" s="15" t="s">
        <v>75</v>
      </c>
      <c r="C47" s="37"/>
      <c r="D47" s="37"/>
      <c r="E47" s="37">
        <f t="shared" si="0"/>
        <v>0</v>
      </c>
      <c r="F47" s="37"/>
      <c r="G47" s="37">
        <f t="shared" si="0"/>
        <v>0</v>
      </c>
      <c r="H47" s="37"/>
      <c r="I47" s="37">
        <f t="shared" si="0"/>
        <v>0</v>
      </c>
      <c r="J47" s="37"/>
      <c r="K47" s="37">
        <f t="shared" si="1"/>
        <v>0</v>
      </c>
    </row>
    <row r="48" spans="1:11" ht="25.5">
      <c r="A48" s="30" t="s">
        <v>76</v>
      </c>
      <c r="B48" s="15" t="s">
        <v>77</v>
      </c>
      <c r="C48" s="37"/>
      <c r="D48" s="37"/>
      <c r="E48" s="37">
        <f t="shared" si="0"/>
        <v>0</v>
      </c>
      <c r="F48" s="37"/>
      <c r="G48" s="37">
        <f t="shared" si="0"/>
        <v>0</v>
      </c>
      <c r="H48" s="37"/>
      <c r="I48" s="37">
        <f t="shared" si="0"/>
        <v>0</v>
      </c>
      <c r="J48" s="37"/>
      <c r="K48" s="37">
        <f t="shared" si="1"/>
        <v>0</v>
      </c>
    </row>
    <row r="49" spans="1:11" ht="38.25">
      <c r="A49" s="30" t="s">
        <v>78</v>
      </c>
      <c r="B49" s="15" t="s">
        <v>79</v>
      </c>
      <c r="C49" s="37">
        <v>325</v>
      </c>
      <c r="D49" s="37"/>
      <c r="E49" s="37">
        <f t="shared" si="0"/>
        <v>325</v>
      </c>
      <c r="F49" s="37"/>
      <c r="G49" s="37">
        <f t="shared" si="0"/>
        <v>325</v>
      </c>
      <c r="H49" s="37"/>
      <c r="I49" s="37">
        <f t="shared" si="0"/>
        <v>325</v>
      </c>
      <c r="J49" s="37"/>
      <c r="K49" s="37">
        <f t="shared" si="1"/>
        <v>325</v>
      </c>
    </row>
    <row r="50" spans="1:11">
      <c r="A50" s="10" t="s">
        <v>80</v>
      </c>
      <c r="B50" s="13" t="s">
        <v>81</v>
      </c>
      <c r="C50" s="14">
        <f>C52+C51</f>
        <v>0</v>
      </c>
      <c r="D50" s="14">
        <f>D52+D51</f>
        <v>0</v>
      </c>
      <c r="E50" s="14">
        <f t="shared" si="0"/>
        <v>0</v>
      </c>
      <c r="F50" s="14">
        <f>F52+F51</f>
        <v>0</v>
      </c>
      <c r="G50" s="14">
        <f t="shared" si="0"/>
        <v>0</v>
      </c>
      <c r="H50" s="14">
        <f>H52+H51</f>
        <v>0</v>
      </c>
      <c r="I50" s="14">
        <f t="shared" si="0"/>
        <v>0</v>
      </c>
      <c r="J50" s="14">
        <f>J52+J51</f>
        <v>0</v>
      </c>
      <c r="K50" s="14">
        <f t="shared" si="1"/>
        <v>0</v>
      </c>
    </row>
    <row r="51" spans="1:11">
      <c r="A51" s="30" t="s">
        <v>82</v>
      </c>
      <c r="B51" s="15" t="s">
        <v>83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>
      <c r="A52" s="30" t="s">
        <v>84</v>
      </c>
      <c r="B52" s="15" t="s">
        <v>85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38.25">
      <c r="A53" s="38" t="s">
        <v>86</v>
      </c>
      <c r="B53" s="39" t="s">
        <v>87</v>
      </c>
      <c r="C53" s="40">
        <f>C54</f>
        <v>0</v>
      </c>
      <c r="D53" s="40">
        <f>D54</f>
        <v>0</v>
      </c>
      <c r="E53" s="40">
        <f t="shared" si="0"/>
        <v>0</v>
      </c>
      <c r="F53" s="40">
        <f>F54</f>
        <v>0</v>
      </c>
      <c r="G53" s="40">
        <f t="shared" si="0"/>
        <v>0</v>
      </c>
      <c r="H53" s="40">
        <f>H54</f>
        <v>0</v>
      </c>
      <c r="I53" s="40">
        <f t="shared" si="0"/>
        <v>0</v>
      </c>
      <c r="J53" s="40">
        <f>J54</f>
        <v>0</v>
      </c>
      <c r="K53" s="40">
        <f t="shared" ref="K53:K62" si="2">SUM(I53:J53)</f>
        <v>0</v>
      </c>
    </row>
    <row r="54" spans="1:11" ht="25.5">
      <c r="A54" s="30" t="s">
        <v>88</v>
      </c>
      <c r="B54" s="41" t="s">
        <v>89</v>
      </c>
      <c r="C54" s="15"/>
      <c r="D54" s="15"/>
      <c r="E54" s="15">
        <f t="shared" si="0"/>
        <v>0</v>
      </c>
      <c r="F54" s="15"/>
      <c r="G54" s="15">
        <f t="shared" si="0"/>
        <v>0</v>
      </c>
      <c r="H54" s="15"/>
      <c r="I54" s="15">
        <f t="shared" si="0"/>
        <v>0</v>
      </c>
      <c r="J54" s="15"/>
      <c r="K54" s="15">
        <f t="shared" si="2"/>
        <v>0</v>
      </c>
    </row>
    <row r="55" spans="1:11" ht="25.5">
      <c r="A55" s="10" t="s">
        <v>90</v>
      </c>
      <c r="B55" s="13" t="s">
        <v>91</v>
      </c>
      <c r="C55" s="40">
        <v>0</v>
      </c>
      <c r="D55" s="40">
        <v>0</v>
      </c>
      <c r="E55" s="40">
        <f t="shared" si="0"/>
        <v>0</v>
      </c>
      <c r="F55" s="40">
        <v>0</v>
      </c>
      <c r="G55" s="40">
        <f t="shared" si="0"/>
        <v>0</v>
      </c>
      <c r="H55" s="40">
        <v>0</v>
      </c>
      <c r="I55" s="40">
        <f t="shared" si="0"/>
        <v>0</v>
      </c>
      <c r="J55" s="40">
        <v>0</v>
      </c>
      <c r="K55" s="40">
        <f t="shared" si="2"/>
        <v>0</v>
      </c>
    </row>
    <row r="56" spans="1:11">
      <c r="A56" s="10" t="s">
        <v>92</v>
      </c>
      <c r="B56" s="13" t="s">
        <v>93</v>
      </c>
      <c r="C56" s="14">
        <f>C57+C66+C84+C90+C104+C114+C128</f>
        <v>482589.49999999994</v>
      </c>
      <c r="D56" s="14">
        <f>D57+D66+D84+D90+D104+D114+D128</f>
        <v>209000</v>
      </c>
      <c r="E56" s="14">
        <f t="shared" si="0"/>
        <v>691589.5</v>
      </c>
      <c r="F56" s="14">
        <f>F57+F66+F84+F90+F104+F114+F128</f>
        <v>0</v>
      </c>
      <c r="G56" s="14">
        <f t="shared" si="0"/>
        <v>691589.5</v>
      </c>
      <c r="H56" s="14">
        <f>H57+H66+H84+H90+H104+H114+H128</f>
        <v>126010.50000000001</v>
      </c>
      <c r="I56" s="14">
        <f t="shared" si="0"/>
        <v>817600</v>
      </c>
      <c r="J56" s="14">
        <f>J57+J66+J84+J90+J104+J114+J128</f>
        <v>8284.2000000000007</v>
      </c>
      <c r="K56" s="14">
        <f t="shared" si="2"/>
        <v>825884.2</v>
      </c>
    </row>
    <row r="57" spans="1:11">
      <c r="A57" s="10"/>
      <c r="B57" s="13" t="s">
        <v>94</v>
      </c>
      <c r="C57" s="11">
        <f>C58+C61</f>
        <v>256371</v>
      </c>
      <c r="D57" s="11">
        <f>D58+D61</f>
        <v>0</v>
      </c>
      <c r="E57" s="11">
        <f t="shared" si="0"/>
        <v>256371</v>
      </c>
      <c r="F57" s="11">
        <f>F58+F61</f>
        <v>0</v>
      </c>
      <c r="G57" s="11">
        <f t="shared" si="0"/>
        <v>256371</v>
      </c>
      <c r="H57" s="11">
        <f>H58+H61</f>
        <v>7966.9</v>
      </c>
      <c r="I57" s="11">
        <f t="shared" si="0"/>
        <v>264337.90000000002</v>
      </c>
      <c r="J57" s="11">
        <f>J58+J61</f>
        <v>4825</v>
      </c>
      <c r="K57" s="11">
        <f t="shared" si="2"/>
        <v>269162.90000000002</v>
      </c>
    </row>
    <row r="58" spans="1:11">
      <c r="A58" s="30" t="s">
        <v>95</v>
      </c>
      <c r="B58" s="15" t="s">
        <v>96</v>
      </c>
      <c r="C58" s="19">
        <f>C59+C60</f>
        <v>215299</v>
      </c>
      <c r="D58" s="19">
        <f>D59+D60</f>
        <v>0</v>
      </c>
      <c r="E58" s="19">
        <f t="shared" si="0"/>
        <v>215299</v>
      </c>
      <c r="F58" s="19">
        <f>F59+F60</f>
        <v>0</v>
      </c>
      <c r="G58" s="19">
        <f t="shared" si="0"/>
        <v>215299</v>
      </c>
      <c r="H58" s="19">
        <f>H59+H60</f>
        <v>0</v>
      </c>
      <c r="I58" s="19">
        <f t="shared" si="0"/>
        <v>215299</v>
      </c>
      <c r="J58" s="19">
        <f>J59+J60</f>
        <v>0</v>
      </c>
      <c r="K58" s="19">
        <f t="shared" si="2"/>
        <v>215299</v>
      </c>
    </row>
    <row r="59" spans="1:11" ht="27">
      <c r="A59" s="42" t="s">
        <v>97</v>
      </c>
      <c r="B59" s="43" t="s">
        <v>98</v>
      </c>
      <c r="C59" s="19">
        <v>191052</v>
      </c>
      <c r="D59" s="19"/>
      <c r="E59" s="19">
        <f t="shared" si="0"/>
        <v>191052</v>
      </c>
      <c r="F59" s="19"/>
      <c r="G59" s="19">
        <f t="shared" si="0"/>
        <v>191052</v>
      </c>
      <c r="H59" s="19"/>
      <c r="I59" s="19">
        <f t="shared" si="0"/>
        <v>191052</v>
      </c>
      <c r="J59" s="19"/>
      <c r="K59" s="19">
        <f t="shared" si="2"/>
        <v>191052</v>
      </c>
    </row>
    <row r="60" spans="1:11" ht="27">
      <c r="A60" s="42" t="s">
        <v>99</v>
      </c>
      <c r="B60" s="43" t="s">
        <v>100</v>
      </c>
      <c r="C60" s="19">
        <v>24247</v>
      </c>
      <c r="D60" s="19"/>
      <c r="E60" s="19">
        <f t="shared" si="0"/>
        <v>24247</v>
      </c>
      <c r="F60" s="19"/>
      <c r="G60" s="19">
        <f t="shared" si="0"/>
        <v>24247</v>
      </c>
      <c r="H60" s="19"/>
      <c r="I60" s="19">
        <f t="shared" si="0"/>
        <v>24247</v>
      </c>
      <c r="J60" s="19"/>
      <c r="K60" s="19">
        <f t="shared" si="2"/>
        <v>24247</v>
      </c>
    </row>
    <row r="61" spans="1:11" ht="25.5">
      <c r="A61" s="30" t="s">
        <v>101</v>
      </c>
      <c r="B61" s="15" t="s">
        <v>102</v>
      </c>
      <c r="C61" s="19">
        <v>41072</v>
      </c>
      <c r="D61" s="19"/>
      <c r="E61" s="19">
        <f t="shared" si="0"/>
        <v>41072</v>
      </c>
      <c r="F61" s="19"/>
      <c r="G61" s="19">
        <f t="shared" si="0"/>
        <v>41072</v>
      </c>
      <c r="H61" s="19">
        <v>7966.9</v>
      </c>
      <c r="I61" s="19">
        <f t="shared" si="0"/>
        <v>49038.9</v>
      </c>
      <c r="J61" s="19">
        <v>4825</v>
      </c>
      <c r="K61" s="19">
        <f t="shared" si="2"/>
        <v>53863.9</v>
      </c>
    </row>
    <row r="62" spans="1:11" s="47" customFormat="1" ht="25.5">
      <c r="A62" s="44"/>
      <c r="B62" s="45" t="s">
        <v>103</v>
      </c>
      <c r="C62" s="46">
        <f>C64+C65</f>
        <v>195112.09999999998</v>
      </c>
      <c r="D62" s="46"/>
      <c r="E62" s="46">
        <f t="shared" si="0"/>
        <v>195112.09999999998</v>
      </c>
      <c r="F62" s="46"/>
      <c r="G62" s="46">
        <f t="shared" si="0"/>
        <v>195112.09999999998</v>
      </c>
      <c r="H62" s="46">
        <f>H64+H65</f>
        <v>2594.4</v>
      </c>
      <c r="I62" s="46">
        <f t="shared" si="0"/>
        <v>197706.49999999997</v>
      </c>
      <c r="J62" s="46">
        <f>J64+J65</f>
        <v>1042.2</v>
      </c>
      <c r="K62" s="46">
        <f t="shared" si="2"/>
        <v>198748.69999999998</v>
      </c>
    </row>
    <row r="63" spans="1:11" s="47" customFormat="1" ht="15">
      <c r="A63" s="48"/>
      <c r="B63" s="49" t="s">
        <v>104</v>
      </c>
      <c r="C63" s="50"/>
      <c r="D63" s="50"/>
      <c r="E63" s="50"/>
      <c r="F63" s="50"/>
      <c r="G63" s="50"/>
      <c r="H63" s="50"/>
      <c r="I63" s="50"/>
      <c r="J63" s="50"/>
      <c r="K63" s="50"/>
    </row>
    <row r="64" spans="1:11" s="47" customFormat="1" ht="15">
      <c r="A64" s="48"/>
      <c r="B64" s="51" t="s">
        <v>105</v>
      </c>
      <c r="C64" s="52">
        <f>C67+C85+C91</f>
        <v>186713.8</v>
      </c>
      <c r="D64" s="52">
        <f>D67+D85+D91</f>
        <v>0</v>
      </c>
      <c r="E64" s="52">
        <f t="shared" si="0"/>
        <v>186713.8</v>
      </c>
      <c r="F64" s="52">
        <f>F67+F85+F91</f>
        <v>0</v>
      </c>
      <c r="G64" s="52">
        <f t="shared" si="0"/>
        <v>186713.8</v>
      </c>
      <c r="H64" s="52">
        <f>H67+H85+H91</f>
        <v>1858.4</v>
      </c>
      <c r="I64" s="52">
        <f t="shared" si="0"/>
        <v>188572.19999999998</v>
      </c>
      <c r="J64" s="52">
        <f>J67+J85+J91</f>
        <v>0</v>
      </c>
      <c r="K64" s="52">
        <f>SUM(I64:J64)</f>
        <v>188572.19999999998</v>
      </c>
    </row>
    <row r="65" spans="1:11" s="47" customFormat="1" ht="15">
      <c r="A65" s="48"/>
      <c r="B65" s="51" t="s">
        <v>106</v>
      </c>
      <c r="C65" s="52">
        <f>C79+C99</f>
        <v>8398.2999999999993</v>
      </c>
      <c r="D65" s="52">
        <f>D79+D99</f>
        <v>0</v>
      </c>
      <c r="E65" s="52">
        <f t="shared" si="0"/>
        <v>8398.2999999999993</v>
      </c>
      <c r="F65" s="52">
        <f>F79+F99</f>
        <v>0</v>
      </c>
      <c r="G65" s="52">
        <f t="shared" si="0"/>
        <v>8398.2999999999993</v>
      </c>
      <c r="H65" s="52">
        <f>H79+H99</f>
        <v>736</v>
      </c>
      <c r="I65" s="52">
        <f t="shared" si="0"/>
        <v>9134.2999999999993</v>
      </c>
      <c r="J65" s="52">
        <f>J79+J99</f>
        <v>1042.2</v>
      </c>
      <c r="K65" s="52">
        <f>SUM(I65:J65)</f>
        <v>10176.5</v>
      </c>
    </row>
    <row r="66" spans="1:11" ht="25.5">
      <c r="A66" s="49"/>
      <c r="B66" s="53" t="s">
        <v>107</v>
      </c>
      <c r="C66" s="54">
        <f>C67+C79</f>
        <v>174230.09999999998</v>
      </c>
      <c r="D66" s="54">
        <f>D67+D79</f>
        <v>0</v>
      </c>
      <c r="E66" s="54">
        <f t="shared" si="0"/>
        <v>174230.09999999998</v>
      </c>
      <c r="F66" s="54">
        <f>F67+F79</f>
        <v>0</v>
      </c>
      <c r="G66" s="54">
        <f t="shared" si="0"/>
        <v>174230.09999999998</v>
      </c>
      <c r="H66" s="54">
        <f>H67+H79</f>
        <v>736</v>
      </c>
      <c r="I66" s="54">
        <f t="shared" si="0"/>
        <v>174966.09999999998</v>
      </c>
      <c r="J66" s="54">
        <f>J67+J79</f>
        <v>1042.2</v>
      </c>
      <c r="K66" s="54">
        <f>SUM(I66:J66)</f>
        <v>176008.3</v>
      </c>
    </row>
    <row r="67" spans="1:11" s="47" customFormat="1" ht="13.5">
      <c r="A67" s="49"/>
      <c r="B67" s="51" t="s">
        <v>105</v>
      </c>
      <c r="C67" s="55">
        <f>C69+C70+C71+C72+C73+C74+C75+C76+C77+C78</f>
        <v>174081.8</v>
      </c>
      <c r="D67" s="55">
        <f>D69+D70+D71+D72+D73+D74+D75+D76+D77+D78</f>
        <v>0</v>
      </c>
      <c r="E67" s="55">
        <f t="shared" si="0"/>
        <v>174081.8</v>
      </c>
      <c r="F67" s="55">
        <f>F69+F70+F71+F72+F73+F74+F75+F76+F77+F78</f>
        <v>0</v>
      </c>
      <c r="G67" s="55">
        <f t="shared" si="0"/>
        <v>174081.8</v>
      </c>
      <c r="H67" s="55">
        <f>H69+H70+H71+H72+H73+H74+H75+H76+H77+H78</f>
        <v>0</v>
      </c>
      <c r="I67" s="55">
        <f t="shared" si="0"/>
        <v>174081.8</v>
      </c>
      <c r="J67" s="55">
        <f>J69+J70+J71+J72+J73+J74+J75+J76+J77+J78</f>
        <v>0</v>
      </c>
      <c r="K67" s="55">
        <f>SUM(I67:J67)</f>
        <v>174081.8</v>
      </c>
    </row>
    <row r="68" spans="1:11">
      <c r="A68" s="49"/>
      <c r="B68" s="49" t="s">
        <v>104</v>
      </c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38.25">
      <c r="A69" s="30" t="s">
        <v>108</v>
      </c>
      <c r="B69" s="56" t="s">
        <v>109</v>
      </c>
      <c r="C69" s="16">
        <v>18659.7</v>
      </c>
      <c r="D69" s="16"/>
      <c r="E69" s="16">
        <f t="shared" si="0"/>
        <v>18659.7</v>
      </c>
      <c r="F69" s="16"/>
      <c r="G69" s="16">
        <f t="shared" si="0"/>
        <v>18659.7</v>
      </c>
      <c r="H69" s="16"/>
      <c r="I69" s="16">
        <f t="shared" si="0"/>
        <v>18659.7</v>
      </c>
      <c r="J69" s="16"/>
      <c r="K69" s="16">
        <f t="shared" ref="K69:K75" si="3">SUM(I69:J69)</f>
        <v>18659.7</v>
      </c>
    </row>
    <row r="70" spans="1:11" ht="25.5">
      <c r="A70" s="30" t="s">
        <v>110</v>
      </c>
      <c r="B70" s="15" t="s">
        <v>111</v>
      </c>
      <c r="C70" s="19">
        <v>552</v>
      </c>
      <c r="D70" s="19"/>
      <c r="E70" s="19">
        <f t="shared" si="0"/>
        <v>552</v>
      </c>
      <c r="F70" s="19"/>
      <c r="G70" s="19">
        <f t="shared" si="0"/>
        <v>552</v>
      </c>
      <c r="H70" s="19"/>
      <c r="I70" s="19">
        <f t="shared" si="0"/>
        <v>552</v>
      </c>
      <c r="J70" s="19"/>
      <c r="K70" s="19">
        <f t="shared" si="3"/>
        <v>552</v>
      </c>
    </row>
    <row r="71" spans="1:11" ht="38.25">
      <c r="A71" s="30" t="s">
        <v>112</v>
      </c>
      <c r="B71" s="15" t="s">
        <v>113</v>
      </c>
      <c r="C71" s="19">
        <v>13142</v>
      </c>
      <c r="D71" s="19"/>
      <c r="E71" s="19">
        <f t="shared" si="0"/>
        <v>13142</v>
      </c>
      <c r="F71" s="19"/>
      <c r="G71" s="19">
        <f t="shared" si="0"/>
        <v>13142</v>
      </c>
      <c r="H71" s="19"/>
      <c r="I71" s="19">
        <f t="shared" si="0"/>
        <v>13142</v>
      </c>
      <c r="J71" s="19"/>
      <c r="K71" s="19">
        <f t="shared" si="3"/>
        <v>13142</v>
      </c>
    </row>
    <row r="72" spans="1:11" ht="51">
      <c r="A72" s="30" t="s">
        <v>114</v>
      </c>
      <c r="B72" s="15" t="s">
        <v>115</v>
      </c>
      <c r="C72" s="19">
        <v>3762</v>
      </c>
      <c r="D72" s="19"/>
      <c r="E72" s="19">
        <f t="shared" si="0"/>
        <v>3762</v>
      </c>
      <c r="F72" s="19"/>
      <c r="G72" s="19">
        <f t="shared" si="0"/>
        <v>3762</v>
      </c>
      <c r="H72" s="19"/>
      <c r="I72" s="19">
        <f t="shared" si="0"/>
        <v>3762</v>
      </c>
      <c r="J72" s="19"/>
      <c r="K72" s="19">
        <f t="shared" si="3"/>
        <v>3762</v>
      </c>
    </row>
    <row r="73" spans="1:11" ht="25.5">
      <c r="A73" s="57" t="s">
        <v>116</v>
      </c>
      <c r="B73" s="15" t="s">
        <v>117</v>
      </c>
      <c r="C73" s="19">
        <v>1441</v>
      </c>
      <c r="D73" s="19"/>
      <c r="E73" s="19">
        <f t="shared" si="0"/>
        <v>1441</v>
      </c>
      <c r="F73" s="19"/>
      <c r="G73" s="19">
        <f t="shared" si="0"/>
        <v>1441</v>
      </c>
      <c r="H73" s="19"/>
      <c r="I73" s="19">
        <f t="shared" si="0"/>
        <v>1441</v>
      </c>
      <c r="J73" s="19"/>
      <c r="K73" s="19">
        <f t="shared" si="3"/>
        <v>1441</v>
      </c>
    </row>
    <row r="74" spans="1:11" ht="38.25">
      <c r="A74" s="57" t="s">
        <v>118</v>
      </c>
      <c r="B74" s="15" t="s">
        <v>119</v>
      </c>
      <c r="C74" s="19">
        <v>72</v>
      </c>
      <c r="D74" s="19"/>
      <c r="E74" s="19">
        <f t="shared" si="0"/>
        <v>72</v>
      </c>
      <c r="F74" s="19"/>
      <c r="G74" s="19">
        <f t="shared" si="0"/>
        <v>72</v>
      </c>
      <c r="H74" s="19"/>
      <c r="I74" s="19">
        <f t="shared" si="0"/>
        <v>72</v>
      </c>
      <c r="J74" s="19"/>
      <c r="K74" s="19">
        <f t="shared" si="3"/>
        <v>72</v>
      </c>
    </row>
    <row r="75" spans="1:11" s="58" customFormat="1" ht="25.5">
      <c r="A75" s="30" t="s">
        <v>179</v>
      </c>
      <c r="B75" s="15" t="s">
        <v>120</v>
      </c>
      <c r="C75" s="19">
        <v>266</v>
      </c>
      <c r="D75" s="19"/>
      <c r="E75" s="19">
        <f t="shared" si="0"/>
        <v>266</v>
      </c>
      <c r="F75" s="19"/>
      <c r="G75" s="19">
        <f t="shared" si="0"/>
        <v>266</v>
      </c>
      <c r="H75" s="19"/>
      <c r="I75" s="19">
        <f t="shared" si="0"/>
        <v>266</v>
      </c>
      <c r="J75" s="19"/>
      <c r="K75" s="19">
        <f t="shared" si="3"/>
        <v>266</v>
      </c>
    </row>
    <row r="76" spans="1:11">
      <c r="A76" s="57" t="s">
        <v>121</v>
      </c>
      <c r="B76" s="15" t="s">
        <v>122</v>
      </c>
      <c r="C76" s="19">
        <v>2859.1</v>
      </c>
      <c r="D76" s="19"/>
      <c r="E76" s="19">
        <f>SUM(C76:D76)</f>
        <v>2859.1</v>
      </c>
      <c r="F76" s="19"/>
      <c r="G76" s="19">
        <f>SUM(E76:F76)</f>
        <v>2859.1</v>
      </c>
      <c r="H76" s="19"/>
      <c r="I76" s="19">
        <f>SUM(G76:H76)</f>
        <v>2859.1</v>
      </c>
      <c r="J76" s="19"/>
      <c r="K76" s="19">
        <f>SUM(I76:J76)</f>
        <v>2859.1</v>
      </c>
    </row>
    <row r="77" spans="1:11" ht="25.5">
      <c r="A77" s="30" t="s">
        <v>123</v>
      </c>
      <c r="B77" s="15" t="s">
        <v>124</v>
      </c>
      <c r="C77" s="19">
        <v>126894</v>
      </c>
      <c r="D77" s="19"/>
      <c r="E77" s="19">
        <f>SUM(C77:D77)</f>
        <v>126894</v>
      </c>
      <c r="F77" s="19"/>
      <c r="G77" s="19">
        <f>SUM(E77:F77)</f>
        <v>126894</v>
      </c>
      <c r="H77" s="19"/>
      <c r="I77" s="19">
        <f>SUM(G77:H77)</f>
        <v>126894</v>
      </c>
      <c r="J77" s="19"/>
      <c r="K77" s="19">
        <f>SUM(I77:J77)</f>
        <v>126894</v>
      </c>
    </row>
    <row r="78" spans="1:11" ht="38.25">
      <c r="A78" s="30" t="s">
        <v>125</v>
      </c>
      <c r="B78" s="15" t="s">
        <v>126</v>
      </c>
      <c r="C78" s="19">
        <v>6434</v>
      </c>
      <c r="D78" s="19"/>
      <c r="E78" s="19">
        <f>SUM(C78:D78)</f>
        <v>6434</v>
      </c>
      <c r="F78" s="19"/>
      <c r="G78" s="19">
        <f>SUM(E78:F78)</f>
        <v>6434</v>
      </c>
      <c r="H78" s="19"/>
      <c r="I78" s="19">
        <f>SUM(G78:H78)</f>
        <v>6434</v>
      </c>
      <c r="J78" s="19"/>
      <c r="K78" s="19">
        <f>SUM(I78:J78)</f>
        <v>6434</v>
      </c>
    </row>
    <row r="79" spans="1:11" s="47" customFormat="1" ht="13.5">
      <c r="A79" s="49"/>
      <c r="B79" s="51" t="s">
        <v>106</v>
      </c>
      <c r="C79" s="59">
        <f>C81+C82+C83</f>
        <v>148.30000000000001</v>
      </c>
      <c r="D79" s="59">
        <f>D81+D82+D83</f>
        <v>0</v>
      </c>
      <c r="E79" s="59">
        <f>SUM(C79:D79)</f>
        <v>148.30000000000001</v>
      </c>
      <c r="F79" s="59">
        <f>F81+F82+F83</f>
        <v>0</v>
      </c>
      <c r="G79" s="59">
        <f>SUM(E79:F79)</f>
        <v>148.30000000000001</v>
      </c>
      <c r="H79" s="59">
        <f>H81+H82+H83</f>
        <v>736</v>
      </c>
      <c r="I79" s="59">
        <f>SUM(G79:H79)</f>
        <v>884.3</v>
      </c>
      <c r="J79" s="59">
        <f>J81+J82+J83</f>
        <v>1042.2</v>
      </c>
      <c r="K79" s="59">
        <f>SUM(I79:J79)</f>
        <v>1926.5</v>
      </c>
    </row>
    <row r="80" spans="1:11">
      <c r="A80" s="30"/>
      <c r="B80" s="49" t="s">
        <v>104</v>
      </c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25.5">
      <c r="A81" s="57" t="s">
        <v>127</v>
      </c>
      <c r="B81" s="15" t="s">
        <v>128</v>
      </c>
      <c r="C81" s="19">
        <v>148.30000000000001</v>
      </c>
      <c r="D81" s="19"/>
      <c r="E81" s="19">
        <f>SUM(C81:D81)</f>
        <v>148.30000000000001</v>
      </c>
      <c r="F81" s="19"/>
      <c r="G81" s="19">
        <f>SUM(E81:F81)</f>
        <v>148.30000000000001</v>
      </c>
      <c r="H81" s="19"/>
      <c r="I81" s="19">
        <f>SUM(G81:H81)</f>
        <v>148.30000000000001</v>
      </c>
      <c r="J81" s="19"/>
      <c r="K81" s="19">
        <f>SUM(I81:J81)</f>
        <v>148.30000000000001</v>
      </c>
    </row>
    <row r="82" spans="1:11" ht="25.5">
      <c r="A82" s="57" t="s">
        <v>182</v>
      </c>
      <c r="B82" s="79" t="s">
        <v>183</v>
      </c>
      <c r="C82" s="19"/>
      <c r="D82" s="19"/>
      <c r="E82" s="19">
        <f>SUM(C82:D82)</f>
        <v>0</v>
      </c>
      <c r="F82" s="19"/>
      <c r="G82" s="19">
        <f>SUM(E82:F82)</f>
        <v>0</v>
      </c>
      <c r="H82" s="19">
        <v>736</v>
      </c>
      <c r="I82" s="19">
        <f>SUM(G82:H82)</f>
        <v>736</v>
      </c>
      <c r="J82" s="19">
        <v>1040</v>
      </c>
      <c r="K82" s="19">
        <f>SUM(I82:J82)</f>
        <v>1776</v>
      </c>
    </row>
    <row r="83" spans="1:11" ht="25.5">
      <c r="A83" s="57" t="s">
        <v>198</v>
      </c>
      <c r="B83" s="79" t="s">
        <v>199</v>
      </c>
      <c r="C83" s="19"/>
      <c r="D83" s="19"/>
      <c r="E83" s="19"/>
      <c r="F83" s="19"/>
      <c r="G83" s="19"/>
      <c r="H83" s="19"/>
      <c r="I83" s="19">
        <f>SUM(G83:H83)</f>
        <v>0</v>
      </c>
      <c r="J83" s="19">
        <v>2.2000000000000002</v>
      </c>
      <c r="K83" s="19">
        <f>SUM(I83:J83)</f>
        <v>2.2000000000000002</v>
      </c>
    </row>
    <row r="84" spans="1:11" ht="38.25">
      <c r="A84" s="57"/>
      <c r="B84" s="53" t="s">
        <v>129</v>
      </c>
      <c r="C84" s="11">
        <f>C85</f>
        <v>8413.2000000000007</v>
      </c>
      <c r="D84" s="11">
        <f>D85</f>
        <v>0</v>
      </c>
      <c r="E84" s="11">
        <f>SUM(C84:D84)</f>
        <v>8413.2000000000007</v>
      </c>
      <c r="F84" s="11">
        <f>F85</f>
        <v>0</v>
      </c>
      <c r="G84" s="11">
        <f>SUM(E84:F84)</f>
        <v>8413.2000000000007</v>
      </c>
      <c r="H84" s="11">
        <f>H85</f>
        <v>0</v>
      </c>
      <c r="I84" s="11">
        <f>SUM(G84:H84)</f>
        <v>8413.2000000000007</v>
      </c>
      <c r="J84" s="11">
        <f>J85</f>
        <v>0</v>
      </c>
      <c r="K84" s="11">
        <f>SUM(I84:J84)</f>
        <v>8413.2000000000007</v>
      </c>
    </row>
    <row r="85" spans="1:11" ht="13.5">
      <c r="A85" s="57"/>
      <c r="B85" s="51" t="s">
        <v>105</v>
      </c>
      <c r="C85" s="52">
        <f>C87+C88+C89</f>
        <v>8413.2000000000007</v>
      </c>
      <c r="D85" s="52">
        <f>D87+D88+D89</f>
        <v>0</v>
      </c>
      <c r="E85" s="52">
        <f>SUM(C85:D85)</f>
        <v>8413.2000000000007</v>
      </c>
      <c r="F85" s="52">
        <f>F87+F88+F89</f>
        <v>0</v>
      </c>
      <c r="G85" s="52">
        <f>SUM(E85:F85)</f>
        <v>8413.2000000000007</v>
      </c>
      <c r="H85" s="52">
        <f>H87+H88+H89</f>
        <v>0</v>
      </c>
      <c r="I85" s="52">
        <f>SUM(G85:H85)</f>
        <v>8413.2000000000007</v>
      </c>
      <c r="J85" s="52">
        <f>J87+J88+J89</f>
        <v>0</v>
      </c>
      <c r="K85" s="52">
        <f>SUM(I85:J85)</f>
        <v>8413.2000000000007</v>
      </c>
    </row>
    <row r="86" spans="1:11">
      <c r="A86" s="57"/>
      <c r="B86" s="49" t="s">
        <v>104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>
      <c r="A87" s="30" t="s">
        <v>130</v>
      </c>
      <c r="B87" s="15" t="s">
        <v>131</v>
      </c>
      <c r="C87" s="19">
        <v>1621.8</v>
      </c>
      <c r="D87" s="19"/>
      <c r="E87" s="19">
        <f>SUM(C87:D87)</f>
        <v>1621.8</v>
      </c>
      <c r="F87" s="19"/>
      <c r="G87" s="19">
        <f>SUM(E87:F87)</f>
        <v>1621.8</v>
      </c>
      <c r="H87" s="19"/>
      <c r="I87" s="19">
        <f>SUM(G87:H87)</f>
        <v>1621.8</v>
      </c>
      <c r="J87" s="19"/>
      <c r="K87" s="19">
        <f>SUM(I87:J87)</f>
        <v>1621.8</v>
      </c>
    </row>
    <row r="88" spans="1:11" ht="25.5">
      <c r="A88" s="30" t="s">
        <v>132</v>
      </c>
      <c r="B88" s="15" t="s">
        <v>133</v>
      </c>
      <c r="C88" s="19">
        <v>4380.3999999999996</v>
      </c>
      <c r="D88" s="19"/>
      <c r="E88" s="19">
        <f>SUM(C88:D88)</f>
        <v>4380.3999999999996</v>
      </c>
      <c r="F88" s="19"/>
      <c r="G88" s="19">
        <f>SUM(E88:F88)</f>
        <v>4380.3999999999996</v>
      </c>
      <c r="H88" s="19"/>
      <c r="I88" s="19">
        <f>SUM(G88:H88)</f>
        <v>4380.3999999999996</v>
      </c>
      <c r="J88" s="19"/>
      <c r="K88" s="19">
        <f>SUM(I88:J88)</f>
        <v>4380.3999999999996</v>
      </c>
    </row>
    <row r="89" spans="1:11" s="58" customFormat="1" ht="38.25">
      <c r="A89" s="30" t="s">
        <v>134</v>
      </c>
      <c r="B89" s="15" t="s">
        <v>135</v>
      </c>
      <c r="C89" s="19">
        <v>2411</v>
      </c>
      <c r="D89" s="19"/>
      <c r="E89" s="19">
        <f>SUM(C89:D89)</f>
        <v>2411</v>
      </c>
      <c r="F89" s="19"/>
      <c r="G89" s="19">
        <f>SUM(E89:F89)</f>
        <v>2411</v>
      </c>
      <c r="H89" s="19"/>
      <c r="I89" s="19">
        <f>SUM(G89:H89)</f>
        <v>2411</v>
      </c>
      <c r="J89" s="19"/>
      <c r="K89" s="19">
        <f>SUM(I89:J89)</f>
        <v>2411</v>
      </c>
    </row>
    <row r="90" spans="1:11" ht="38.25">
      <c r="A90" s="30"/>
      <c r="B90" s="53" t="s">
        <v>136</v>
      </c>
      <c r="C90" s="60">
        <f>C91+C99</f>
        <v>12468.8</v>
      </c>
      <c r="D90" s="60">
        <f>D91+D99</f>
        <v>0</v>
      </c>
      <c r="E90" s="60">
        <f>SUM(C90:D90)</f>
        <v>12468.8</v>
      </c>
      <c r="F90" s="60">
        <f>F91+F99</f>
        <v>0</v>
      </c>
      <c r="G90" s="60">
        <f>SUM(E90:F90)</f>
        <v>12468.8</v>
      </c>
      <c r="H90" s="60">
        <f>H91+H99</f>
        <v>1858.4</v>
      </c>
      <c r="I90" s="60">
        <f>SUM(G90:H90)</f>
        <v>14327.199999999999</v>
      </c>
      <c r="J90" s="60">
        <f>J91+J99</f>
        <v>0</v>
      </c>
      <c r="K90" s="60">
        <f>SUM(I90:J90)</f>
        <v>14327.199999999999</v>
      </c>
    </row>
    <row r="91" spans="1:11" ht="13.5">
      <c r="A91" s="30"/>
      <c r="B91" s="51" t="s">
        <v>105</v>
      </c>
      <c r="C91" s="52">
        <f>C93+C94+C95+C96+C97</f>
        <v>4218.8</v>
      </c>
      <c r="D91" s="52">
        <f>D93+D94+D95+D96+D97</f>
        <v>0</v>
      </c>
      <c r="E91" s="52">
        <f>SUM(C91:D91)</f>
        <v>4218.8</v>
      </c>
      <c r="F91" s="52">
        <f>F93+F94+F95+F96+F97</f>
        <v>0</v>
      </c>
      <c r="G91" s="52">
        <f>SUM(E91:F91)</f>
        <v>4218.8</v>
      </c>
      <c r="H91" s="52">
        <f>H93+H94+H95+H96+H97+H98</f>
        <v>1858.4</v>
      </c>
      <c r="I91" s="52">
        <f>SUM(G91:H91)</f>
        <v>6077.2000000000007</v>
      </c>
      <c r="J91" s="52">
        <f>J93+J94+J95+J96+J97+J98</f>
        <v>0</v>
      </c>
      <c r="K91" s="52">
        <f>SUM(I91:J91)</f>
        <v>6077.2000000000007</v>
      </c>
    </row>
    <row r="92" spans="1:11">
      <c r="A92" s="30"/>
      <c r="B92" s="49" t="s">
        <v>104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1:11">
      <c r="A93" s="30" t="s">
        <v>137</v>
      </c>
      <c r="B93" s="15" t="s">
        <v>138</v>
      </c>
      <c r="C93" s="19">
        <v>136</v>
      </c>
      <c r="D93" s="19"/>
      <c r="E93" s="19">
        <f t="shared" ref="E93:E99" si="4">SUM(C93:D93)</f>
        <v>136</v>
      </c>
      <c r="F93" s="19"/>
      <c r="G93" s="19">
        <f t="shared" ref="G93:G99" si="5">SUM(E93:F93)</f>
        <v>136</v>
      </c>
      <c r="H93" s="19"/>
      <c r="I93" s="19">
        <f t="shared" ref="I93:I99" si="6">SUM(G93:H93)</f>
        <v>136</v>
      </c>
      <c r="J93" s="19"/>
      <c r="K93" s="19">
        <f t="shared" ref="K93:K99" si="7">SUM(I93:J93)</f>
        <v>136</v>
      </c>
    </row>
    <row r="94" spans="1:11" ht="25.5">
      <c r="A94" s="30" t="s">
        <v>139</v>
      </c>
      <c r="B94" s="15" t="s">
        <v>140</v>
      </c>
      <c r="C94" s="16">
        <v>2228</v>
      </c>
      <c r="D94" s="16"/>
      <c r="E94" s="16">
        <f t="shared" si="4"/>
        <v>2228</v>
      </c>
      <c r="F94" s="16"/>
      <c r="G94" s="16">
        <f t="shared" si="5"/>
        <v>2228</v>
      </c>
      <c r="H94" s="16"/>
      <c r="I94" s="16">
        <f t="shared" si="6"/>
        <v>2228</v>
      </c>
      <c r="J94" s="16"/>
      <c r="K94" s="16">
        <f t="shared" si="7"/>
        <v>2228</v>
      </c>
    </row>
    <row r="95" spans="1:11" s="58" customFormat="1" ht="25.5">
      <c r="A95" s="30" t="s">
        <v>141</v>
      </c>
      <c r="B95" s="15" t="s">
        <v>142</v>
      </c>
      <c r="C95" s="19">
        <v>720</v>
      </c>
      <c r="D95" s="19"/>
      <c r="E95" s="19">
        <f t="shared" si="4"/>
        <v>720</v>
      </c>
      <c r="F95" s="19"/>
      <c r="G95" s="19">
        <f t="shared" si="5"/>
        <v>720</v>
      </c>
      <c r="H95" s="19"/>
      <c r="I95" s="19">
        <f t="shared" si="6"/>
        <v>720</v>
      </c>
      <c r="J95" s="19"/>
      <c r="K95" s="19">
        <f t="shared" si="7"/>
        <v>720</v>
      </c>
    </row>
    <row r="96" spans="1:11">
      <c r="A96" s="57" t="s">
        <v>143</v>
      </c>
      <c r="B96" s="15" t="s">
        <v>144</v>
      </c>
      <c r="C96" s="16">
        <v>1119.8</v>
      </c>
      <c r="D96" s="16"/>
      <c r="E96" s="16">
        <f t="shared" si="4"/>
        <v>1119.8</v>
      </c>
      <c r="F96" s="16"/>
      <c r="G96" s="16">
        <f t="shared" si="5"/>
        <v>1119.8</v>
      </c>
      <c r="H96" s="16"/>
      <c r="I96" s="16">
        <f t="shared" si="6"/>
        <v>1119.8</v>
      </c>
      <c r="J96" s="16"/>
      <c r="K96" s="16">
        <f t="shared" si="7"/>
        <v>1119.8</v>
      </c>
    </row>
    <row r="97" spans="1:11" ht="38.25">
      <c r="A97" s="61" t="s">
        <v>145</v>
      </c>
      <c r="B97" s="56" t="s">
        <v>146</v>
      </c>
      <c r="C97" s="19">
        <v>15</v>
      </c>
      <c r="D97" s="19"/>
      <c r="E97" s="19">
        <f t="shared" si="4"/>
        <v>15</v>
      </c>
      <c r="F97" s="19"/>
      <c r="G97" s="19">
        <f t="shared" si="5"/>
        <v>15</v>
      </c>
      <c r="H97" s="19"/>
      <c r="I97" s="19">
        <f t="shared" si="6"/>
        <v>15</v>
      </c>
      <c r="J97" s="19"/>
      <c r="K97" s="19">
        <f t="shared" si="7"/>
        <v>15</v>
      </c>
    </row>
    <row r="98" spans="1:11">
      <c r="A98" s="61" t="s">
        <v>184</v>
      </c>
      <c r="B98" s="56" t="s">
        <v>185</v>
      </c>
      <c r="C98" s="19"/>
      <c r="D98" s="19"/>
      <c r="E98" s="19">
        <f t="shared" si="4"/>
        <v>0</v>
      </c>
      <c r="F98" s="19"/>
      <c r="G98" s="19">
        <f t="shared" si="5"/>
        <v>0</v>
      </c>
      <c r="H98" s="19">
        <v>1858.4</v>
      </c>
      <c r="I98" s="19">
        <f t="shared" si="6"/>
        <v>1858.4</v>
      </c>
      <c r="J98" s="19"/>
      <c r="K98" s="19">
        <f t="shared" si="7"/>
        <v>1858.4</v>
      </c>
    </row>
    <row r="99" spans="1:11" ht="13.5">
      <c r="A99" s="57"/>
      <c r="B99" s="51" t="s">
        <v>106</v>
      </c>
      <c r="C99" s="52">
        <f>C101+C102+C103</f>
        <v>8250</v>
      </c>
      <c r="D99" s="52">
        <f>D101+D102+D103</f>
        <v>0</v>
      </c>
      <c r="E99" s="52">
        <f t="shared" si="4"/>
        <v>8250</v>
      </c>
      <c r="F99" s="52">
        <f>F101+F102+F103</f>
        <v>0</v>
      </c>
      <c r="G99" s="52">
        <f t="shared" si="5"/>
        <v>8250</v>
      </c>
      <c r="H99" s="52">
        <f>H101+H102+H103</f>
        <v>0</v>
      </c>
      <c r="I99" s="52">
        <f t="shared" si="6"/>
        <v>8250</v>
      </c>
      <c r="J99" s="52">
        <f>J101+J102+J103</f>
        <v>0</v>
      </c>
      <c r="K99" s="52">
        <f t="shared" si="7"/>
        <v>8250</v>
      </c>
    </row>
    <row r="100" spans="1:11">
      <c r="A100" s="57"/>
      <c r="B100" s="49" t="s">
        <v>104</v>
      </c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51">
      <c r="A101" s="30" t="s">
        <v>147</v>
      </c>
      <c r="B101" s="15" t="s">
        <v>148</v>
      </c>
      <c r="C101" s="19">
        <v>3500</v>
      </c>
      <c r="D101" s="19"/>
      <c r="E101" s="19">
        <f>SUM(C101:D101)</f>
        <v>3500</v>
      </c>
      <c r="F101" s="19"/>
      <c r="G101" s="19">
        <f>SUM(E101:F101)</f>
        <v>3500</v>
      </c>
      <c r="H101" s="19"/>
      <c r="I101" s="19">
        <f>SUM(G101:H101)</f>
        <v>3500</v>
      </c>
      <c r="J101" s="19"/>
      <c r="K101" s="19">
        <f>SUM(I101:J101)</f>
        <v>3500</v>
      </c>
    </row>
    <row r="102" spans="1:11" ht="25.5">
      <c r="A102" s="30" t="s">
        <v>149</v>
      </c>
      <c r="B102" s="15" t="s">
        <v>142</v>
      </c>
      <c r="C102" s="19">
        <v>1945</v>
      </c>
      <c r="D102" s="19"/>
      <c r="E102" s="19">
        <f>SUM(C102:D102)</f>
        <v>1945</v>
      </c>
      <c r="F102" s="19"/>
      <c r="G102" s="19">
        <f>SUM(E102:F102)</f>
        <v>1945</v>
      </c>
      <c r="H102" s="19"/>
      <c r="I102" s="19">
        <f>SUM(G102:H102)</f>
        <v>1945</v>
      </c>
      <c r="J102" s="19"/>
      <c r="K102" s="19">
        <f>SUM(I102:J102)</f>
        <v>1945</v>
      </c>
    </row>
    <row r="103" spans="1:11" ht="25.5">
      <c r="A103" s="57" t="s">
        <v>150</v>
      </c>
      <c r="B103" s="15" t="s">
        <v>151</v>
      </c>
      <c r="C103" s="19">
        <v>2805</v>
      </c>
      <c r="D103" s="19"/>
      <c r="E103" s="19">
        <f>SUM(C103:D103)</f>
        <v>2805</v>
      </c>
      <c r="F103" s="19"/>
      <c r="G103" s="19">
        <f>SUM(E103:F103)</f>
        <v>2805</v>
      </c>
      <c r="H103" s="19"/>
      <c r="I103" s="19">
        <f>SUM(G103:H103)</f>
        <v>2805</v>
      </c>
      <c r="J103" s="19"/>
      <c r="K103" s="19">
        <f>SUM(I103:J103)</f>
        <v>2805</v>
      </c>
    </row>
    <row r="104" spans="1:11">
      <c r="A104" s="30"/>
      <c r="B104" s="53" t="s">
        <v>152</v>
      </c>
      <c r="C104" s="60">
        <f>C106</f>
        <v>7783.8</v>
      </c>
      <c r="D104" s="60">
        <f>D106</f>
        <v>0</v>
      </c>
      <c r="E104" s="60">
        <f>SUM(C104:D104)</f>
        <v>7783.8</v>
      </c>
      <c r="F104" s="60">
        <f>F106</f>
        <v>0</v>
      </c>
      <c r="G104" s="60">
        <f>SUM(E104:F104)</f>
        <v>7783.8</v>
      </c>
      <c r="H104" s="60">
        <f>H106+H111</f>
        <v>4429.7</v>
      </c>
      <c r="I104" s="60">
        <f>SUM(G104:H104)</f>
        <v>12213.5</v>
      </c>
      <c r="J104" s="60">
        <f>J106+J111</f>
        <v>17</v>
      </c>
      <c r="K104" s="60">
        <f>SUM(I104:J104)</f>
        <v>12230.5</v>
      </c>
    </row>
    <row r="105" spans="1:11">
      <c r="A105" s="30"/>
      <c r="B105" s="49" t="s">
        <v>104</v>
      </c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3.5">
      <c r="A106" s="30"/>
      <c r="B106" s="51" t="s">
        <v>106</v>
      </c>
      <c r="C106" s="52">
        <f>C108+C109</f>
        <v>7783.8</v>
      </c>
      <c r="D106" s="52">
        <f>D108</f>
        <v>0</v>
      </c>
      <c r="E106" s="52">
        <f>SUM(C106:D106)</f>
        <v>7783.8</v>
      </c>
      <c r="F106" s="52">
        <f>F108</f>
        <v>0</v>
      </c>
      <c r="G106" s="52">
        <f>SUM(E106:F106)</f>
        <v>7783.8</v>
      </c>
      <c r="H106" s="52">
        <f>H108+H109+H110</f>
        <v>1613</v>
      </c>
      <c r="I106" s="52">
        <f>SUM(G106:H106)</f>
        <v>9396.7999999999993</v>
      </c>
      <c r="J106" s="52">
        <f>J108+J109+J110</f>
        <v>17</v>
      </c>
      <c r="K106" s="52">
        <f>SUM(I106:J106)</f>
        <v>9413.7999999999993</v>
      </c>
    </row>
    <row r="107" spans="1:11">
      <c r="A107" s="30"/>
      <c r="B107" s="49" t="s">
        <v>104</v>
      </c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63.75">
      <c r="A108" s="57" t="s">
        <v>153</v>
      </c>
      <c r="B108" s="15" t="s">
        <v>154</v>
      </c>
      <c r="C108" s="19">
        <v>7762</v>
      </c>
      <c r="D108" s="19"/>
      <c r="E108" s="19">
        <f>SUM(C108:D108)</f>
        <v>7762</v>
      </c>
      <c r="F108" s="19"/>
      <c r="G108" s="19">
        <f>SUM(E108:F108)</f>
        <v>7762</v>
      </c>
      <c r="H108" s="19">
        <v>1523</v>
      </c>
      <c r="I108" s="19">
        <f>SUM(G108:H108)</f>
        <v>9285</v>
      </c>
      <c r="J108" s="19"/>
      <c r="K108" s="19">
        <f>SUM(I108:J108)</f>
        <v>9285</v>
      </c>
    </row>
    <row r="109" spans="1:11" ht="25.5">
      <c r="A109" s="57" t="s">
        <v>180</v>
      </c>
      <c r="B109" s="15" t="s">
        <v>190</v>
      </c>
      <c r="C109" s="19">
        <v>21.8</v>
      </c>
      <c r="D109" s="19"/>
      <c r="E109" s="19">
        <f>SUM(C109:D109)</f>
        <v>21.8</v>
      </c>
      <c r="F109" s="19"/>
      <c r="G109" s="19">
        <f>SUM(E109:F109)</f>
        <v>21.8</v>
      </c>
      <c r="H109" s="19"/>
      <c r="I109" s="19">
        <f>SUM(G109:H109)</f>
        <v>21.8</v>
      </c>
      <c r="J109" s="19">
        <v>17</v>
      </c>
      <c r="K109" s="19">
        <f>SUM(I109:J109)</f>
        <v>38.799999999999997</v>
      </c>
    </row>
    <row r="110" spans="1:11" ht="25.5">
      <c r="A110" s="57" t="s">
        <v>191</v>
      </c>
      <c r="B110" s="15" t="s">
        <v>194</v>
      </c>
      <c r="C110" s="19"/>
      <c r="D110" s="19"/>
      <c r="E110" s="19">
        <f>SUM(C110:D110)</f>
        <v>0</v>
      </c>
      <c r="F110" s="19"/>
      <c r="G110" s="19">
        <f>SUM(E110:F110)</f>
        <v>0</v>
      </c>
      <c r="H110" s="19">
        <v>90</v>
      </c>
      <c r="I110" s="19">
        <f>SUM(G110:H110)</f>
        <v>90</v>
      </c>
      <c r="J110" s="19"/>
      <c r="K110" s="19">
        <f>SUM(I110:J110)</f>
        <v>90</v>
      </c>
    </row>
    <row r="111" spans="1:11" ht="13.5">
      <c r="A111" s="81"/>
      <c r="B111" s="82" t="s">
        <v>105</v>
      </c>
      <c r="C111" s="19"/>
      <c r="D111" s="19"/>
      <c r="E111" s="52">
        <f>SUM(C111:D111)</f>
        <v>0</v>
      </c>
      <c r="F111" s="19"/>
      <c r="G111" s="52">
        <f>SUM(E111:F111)</f>
        <v>0</v>
      </c>
      <c r="H111" s="52">
        <f>H113</f>
        <v>2816.7</v>
      </c>
      <c r="I111" s="52">
        <f>SUM(G111:H111)</f>
        <v>2816.7</v>
      </c>
      <c r="J111" s="52">
        <f>J113</f>
        <v>0</v>
      </c>
      <c r="K111" s="52">
        <f>SUM(I111:J111)</f>
        <v>2816.7</v>
      </c>
    </row>
    <row r="112" spans="1:11">
      <c r="A112" s="81"/>
      <c r="B112" s="83" t="s">
        <v>104</v>
      </c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25.5">
      <c r="A113" s="80" t="s">
        <v>192</v>
      </c>
      <c r="B113" s="79" t="s">
        <v>193</v>
      </c>
      <c r="C113" s="19"/>
      <c r="D113" s="19"/>
      <c r="E113" s="52">
        <f>SUM(C113:D113)</f>
        <v>0</v>
      </c>
      <c r="F113" s="19"/>
      <c r="G113" s="52">
        <f>SUM(E113:F113)</f>
        <v>0</v>
      </c>
      <c r="H113" s="19">
        <f>844.2+70+50+1506.5+346</f>
        <v>2816.7</v>
      </c>
      <c r="I113" s="52">
        <f>SUM(G113:H113)</f>
        <v>2816.7</v>
      </c>
      <c r="J113" s="19"/>
      <c r="K113" s="52">
        <f>SUM(I113:J113)</f>
        <v>2816.7</v>
      </c>
    </row>
    <row r="114" spans="1:11" ht="25.5">
      <c r="A114" s="34"/>
      <c r="B114" s="53" t="s">
        <v>155</v>
      </c>
      <c r="C114" s="60">
        <f>C115+C125</f>
        <v>23322.6</v>
      </c>
      <c r="D114" s="60">
        <f>D115+D125</f>
        <v>0</v>
      </c>
      <c r="E114" s="60">
        <f>SUM(C114:D114)</f>
        <v>23322.6</v>
      </c>
      <c r="F114" s="60">
        <f>F115+F125</f>
        <v>0</v>
      </c>
      <c r="G114" s="60">
        <f>SUM(E114:F114)</f>
        <v>23322.6</v>
      </c>
      <c r="H114" s="60">
        <f>H115+H125</f>
        <v>110974.20000000001</v>
      </c>
      <c r="I114" s="60">
        <f>SUM(G114:H114)</f>
        <v>134296.80000000002</v>
      </c>
      <c r="J114" s="60">
        <f>J115+J125</f>
        <v>2400</v>
      </c>
      <c r="K114" s="60">
        <f>SUM(I114:J114)</f>
        <v>136696.80000000002</v>
      </c>
    </row>
    <row r="115" spans="1:11" s="47" customFormat="1" ht="13.5">
      <c r="A115" s="49"/>
      <c r="B115" s="51" t="s">
        <v>105</v>
      </c>
      <c r="C115" s="62">
        <f>C117+C121+C122</f>
        <v>23322.6</v>
      </c>
      <c r="D115" s="62">
        <f>D117+D121+D122</f>
        <v>0</v>
      </c>
      <c r="E115" s="62">
        <f>SUM(C115:D115)</f>
        <v>23322.6</v>
      </c>
      <c r="F115" s="62">
        <f>F117+F121+F122</f>
        <v>0</v>
      </c>
      <c r="G115" s="62">
        <f>SUM(E115:F115)</f>
        <v>23322.6</v>
      </c>
      <c r="H115" s="62">
        <f>H117+H121+H122+H124+H123</f>
        <v>110974.20000000001</v>
      </c>
      <c r="I115" s="62">
        <f>SUM(G115:H115)</f>
        <v>134296.80000000002</v>
      </c>
      <c r="J115" s="62">
        <f>J117+J121+J122+J124+J123</f>
        <v>2400</v>
      </c>
      <c r="K115" s="62">
        <f>SUM(I115:J115)</f>
        <v>136696.80000000002</v>
      </c>
    </row>
    <row r="116" spans="1:11">
      <c r="A116" s="49"/>
      <c r="B116" s="49" t="s">
        <v>104</v>
      </c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25.5">
      <c r="A117" s="57" t="s">
        <v>156</v>
      </c>
      <c r="B117" s="15" t="s">
        <v>157</v>
      </c>
      <c r="C117" s="46">
        <f>C118+C119+C120</f>
        <v>12337.599999999999</v>
      </c>
      <c r="D117" s="46">
        <f>D118+D119+D120</f>
        <v>0</v>
      </c>
      <c r="E117" s="46">
        <f t="shared" ref="E117:E125" si="8">SUM(C117:D117)</f>
        <v>12337.599999999999</v>
      </c>
      <c r="F117" s="46">
        <f>F118+F119+F120</f>
        <v>0</v>
      </c>
      <c r="G117" s="46">
        <f t="shared" ref="G117:G125" si="9">SUM(E117:F117)</f>
        <v>12337.599999999999</v>
      </c>
      <c r="H117" s="46">
        <f>H118+H119+H120</f>
        <v>12544.699999999999</v>
      </c>
      <c r="I117" s="46">
        <f t="shared" ref="I117:I125" si="10">SUM(G117:H117)</f>
        <v>24882.299999999996</v>
      </c>
      <c r="J117" s="46">
        <f>J118+J119+J120</f>
        <v>0</v>
      </c>
      <c r="K117" s="46">
        <f t="shared" ref="K117:K125" si="11">SUM(I117:J117)</f>
        <v>24882.299999999996</v>
      </c>
    </row>
    <row r="118" spans="1:11" ht="25.5">
      <c r="A118" s="63" t="s">
        <v>158</v>
      </c>
      <c r="B118" s="43" t="s">
        <v>159</v>
      </c>
      <c r="C118" s="64">
        <v>1066.2</v>
      </c>
      <c r="D118" s="64"/>
      <c r="E118" s="64">
        <f t="shared" si="8"/>
        <v>1066.2</v>
      </c>
      <c r="F118" s="64"/>
      <c r="G118" s="64">
        <f t="shared" si="9"/>
        <v>1066.2</v>
      </c>
      <c r="H118" s="64">
        <v>2132.3000000000002</v>
      </c>
      <c r="I118" s="64">
        <f t="shared" si="10"/>
        <v>3198.5</v>
      </c>
      <c r="J118" s="64"/>
      <c r="K118" s="64">
        <f t="shared" si="11"/>
        <v>3198.5</v>
      </c>
    </row>
    <row r="119" spans="1:11" ht="38.25">
      <c r="A119" s="63" t="s">
        <v>160</v>
      </c>
      <c r="B119" s="43" t="s">
        <v>161</v>
      </c>
      <c r="C119" s="64">
        <v>3184.5</v>
      </c>
      <c r="D119" s="64"/>
      <c r="E119" s="64">
        <f t="shared" si="8"/>
        <v>3184.5</v>
      </c>
      <c r="F119" s="64"/>
      <c r="G119" s="64">
        <f t="shared" si="9"/>
        <v>3184.5</v>
      </c>
      <c r="H119" s="64">
        <v>6369</v>
      </c>
      <c r="I119" s="64">
        <f t="shared" si="10"/>
        <v>9553.5</v>
      </c>
      <c r="J119" s="64"/>
      <c r="K119" s="64">
        <f t="shared" si="11"/>
        <v>9553.5</v>
      </c>
    </row>
    <row r="120" spans="1:11" ht="25.5">
      <c r="A120" s="63" t="s">
        <v>162</v>
      </c>
      <c r="B120" s="43" t="s">
        <v>163</v>
      </c>
      <c r="C120" s="64">
        <v>8086.9</v>
      </c>
      <c r="D120" s="64"/>
      <c r="E120" s="64">
        <f t="shared" si="8"/>
        <v>8086.9</v>
      </c>
      <c r="F120" s="64"/>
      <c r="G120" s="64">
        <f t="shared" si="9"/>
        <v>8086.9</v>
      </c>
      <c r="H120" s="64">
        <v>4043.4</v>
      </c>
      <c r="I120" s="64">
        <f t="shared" si="10"/>
        <v>12130.3</v>
      </c>
      <c r="J120" s="64"/>
      <c r="K120" s="64">
        <f t="shared" si="11"/>
        <v>12130.3</v>
      </c>
    </row>
    <row r="121" spans="1:11" ht="25.5">
      <c r="A121" s="57" t="s">
        <v>164</v>
      </c>
      <c r="B121" s="15" t="s">
        <v>165</v>
      </c>
      <c r="C121" s="19">
        <v>9946</v>
      </c>
      <c r="D121" s="19"/>
      <c r="E121" s="19">
        <f t="shared" si="8"/>
        <v>9946</v>
      </c>
      <c r="F121" s="19"/>
      <c r="G121" s="19">
        <f t="shared" si="9"/>
        <v>9946</v>
      </c>
      <c r="H121" s="19">
        <v>14119</v>
      </c>
      <c r="I121" s="19">
        <f t="shared" si="10"/>
        <v>24065</v>
      </c>
      <c r="J121" s="19"/>
      <c r="K121" s="19">
        <f t="shared" si="11"/>
        <v>24065</v>
      </c>
    </row>
    <row r="122" spans="1:11" ht="38.25">
      <c r="A122" s="57" t="s">
        <v>166</v>
      </c>
      <c r="B122" s="15" t="s">
        <v>167</v>
      </c>
      <c r="C122" s="19">
        <v>1039</v>
      </c>
      <c r="D122" s="19"/>
      <c r="E122" s="19">
        <f t="shared" si="8"/>
        <v>1039</v>
      </c>
      <c r="F122" s="19"/>
      <c r="G122" s="19">
        <f t="shared" si="9"/>
        <v>1039</v>
      </c>
      <c r="H122" s="19"/>
      <c r="I122" s="19">
        <f t="shared" si="10"/>
        <v>1039</v>
      </c>
      <c r="J122" s="19"/>
      <c r="K122" s="19">
        <f t="shared" si="11"/>
        <v>1039</v>
      </c>
    </row>
    <row r="123" spans="1:11" ht="38.25">
      <c r="A123" s="80" t="s">
        <v>187</v>
      </c>
      <c r="B123" s="79" t="s">
        <v>188</v>
      </c>
      <c r="C123" s="19"/>
      <c r="D123" s="19"/>
      <c r="E123" s="19">
        <f t="shared" si="8"/>
        <v>0</v>
      </c>
      <c r="F123" s="19"/>
      <c r="G123" s="19">
        <f t="shared" si="9"/>
        <v>0</v>
      </c>
      <c r="H123" s="19">
        <v>80867.600000000006</v>
      </c>
      <c r="I123" s="19">
        <f t="shared" si="10"/>
        <v>80867.600000000006</v>
      </c>
      <c r="J123" s="19"/>
      <c r="K123" s="19">
        <f t="shared" si="11"/>
        <v>80867.600000000006</v>
      </c>
    </row>
    <row r="124" spans="1:11">
      <c r="A124" s="57" t="s">
        <v>186</v>
      </c>
      <c r="B124" s="15" t="s">
        <v>189</v>
      </c>
      <c r="C124" s="19"/>
      <c r="D124" s="19"/>
      <c r="E124" s="19">
        <f t="shared" si="8"/>
        <v>0</v>
      </c>
      <c r="F124" s="19"/>
      <c r="G124" s="19">
        <f t="shared" si="9"/>
        <v>0</v>
      </c>
      <c r="H124" s="19">
        <f>3377.7+65.2</f>
        <v>3442.8999999999996</v>
      </c>
      <c r="I124" s="19">
        <f t="shared" si="10"/>
        <v>3442.8999999999996</v>
      </c>
      <c r="J124" s="19">
        <v>2400</v>
      </c>
      <c r="K124" s="19">
        <f t="shared" si="11"/>
        <v>5842.9</v>
      </c>
    </row>
    <row r="125" spans="1:11" s="47" customFormat="1" ht="13.5">
      <c r="A125" s="49"/>
      <c r="B125" s="51" t="s">
        <v>106</v>
      </c>
      <c r="C125" s="65">
        <f>C127</f>
        <v>0</v>
      </c>
      <c r="D125" s="65">
        <f>D127</f>
        <v>0</v>
      </c>
      <c r="E125" s="65">
        <f t="shared" si="8"/>
        <v>0</v>
      </c>
      <c r="F125" s="65">
        <f>F127</f>
        <v>0</v>
      </c>
      <c r="G125" s="65">
        <f t="shared" si="9"/>
        <v>0</v>
      </c>
      <c r="H125" s="65">
        <f>H127</f>
        <v>0</v>
      </c>
      <c r="I125" s="65">
        <f t="shared" si="10"/>
        <v>0</v>
      </c>
      <c r="J125" s="65">
        <f>J127</f>
        <v>0</v>
      </c>
      <c r="K125" s="65">
        <f t="shared" si="11"/>
        <v>0</v>
      </c>
    </row>
    <row r="126" spans="1:11">
      <c r="A126" s="66"/>
      <c r="B126" s="49" t="s">
        <v>104</v>
      </c>
      <c r="C126" s="49"/>
      <c r="D126" s="49"/>
      <c r="E126" s="77"/>
      <c r="F126" s="49"/>
      <c r="G126" s="77"/>
      <c r="H126" s="49"/>
      <c r="I126" s="77"/>
      <c r="J126" s="49"/>
      <c r="K126" s="77"/>
    </row>
    <row r="127" spans="1:11" ht="25.5">
      <c r="A127" s="57" t="s">
        <v>180</v>
      </c>
      <c r="B127" s="15" t="s">
        <v>168</v>
      </c>
      <c r="C127" s="19"/>
      <c r="D127" s="19"/>
      <c r="E127" s="19">
        <f>SUM(C127:D127)</f>
        <v>0</v>
      </c>
      <c r="F127" s="19"/>
      <c r="G127" s="19">
        <f>SUM(E127:F127)</f>
        <v>0</v>
      </c>
      <c r="H127" s="19"/>
      <c r="I127" s="19">
        <f>SUM(G127:H127)</f>
        <v>0</v>
      </c>
      <c r="J127" s="19"/>
      <c r="K127" s="19">
        <f>SUM(I127:J127)</f>
        <v>0</v>
      </c>
    </row>
    <row r="128" spans="1:11">
      <c r="A128" s="10" t="s">
        <v>169</v>
      </c>
      <c r="B128" s="53" t="s">
        <v>170</v>
      </c>
      <c r="C128" s="60">
        <f>C129</f>
        <v>0</v>
      </c>
      <c r="D128" s="60">
        <f>D129</f>
        <v>209000</v>
      </c>
      <c r="E128" s="60">
        <f>SUM(C128:D128)</f>
        <v>209000</v>
      </c>
      <c r="F128" s="60">
        <f>F129</f>
        <v>0</v>
      </c>
      <c r="G128" s="60">
        <f>SUM(E128:F128)</f>
        <v>209000</v>
      </c>
      <c r="H128" s="60">
        <f>H129</f>
        <v>45.3</v>
      </c>
      <c r="I128" s="60">
        <f>SUM(G128:H128)</f>
        <v>209045.3</v>
      </c>
      <c r="J128" s="60">
        <f>J129</f>
        <v>0</v>
      </c>
      <c r="K128" s="60">
        <f>SUM(I128:J128)</f>
        <v>209045.3</v>
      </c>
    </row>
    <row r="129" spans="1:11">
      <c r="A129" s="57" t="s">
        <v>171</v>
      </c>
      <c r="B129" s="15" t="s">
        <v>172</v>
      </c>
      <c r="C129" s="19"/>
      <c r="D129" s="19">
        <v>209000</v>
      </c>
      <c r="E129" s="19">
        <f>SUM(C129:D129)</f>
        <v>209000</v>
      </c>
      <c r="F129" s="19"/>
      <c r="G129" s="19">
        <f>SUM(E129:F129)</f>
        <v>209000</v>
      </c>
      <c r="H129" s="19">
        <f>20+5+20.3</f>
        <v>45.3</v>
      </c>
      <c r="I129" s="19">
        <f>SUM(G129:H129)</f>
        <v>209045.3</v>
      </c>
      <c r="J129" s="19"/>
      <c r="K129" s="19">
        <f>SUM(I129:J129)</f>
        <v>209045.3</v>
      </c>
    </row>
    <row r="130" spans="1:11" ht="25.5">
      <c r="A130" s="10" t="s">
        <v>173</v>
      </c>
      <c r="B130" s="53" t="s">
        <v>174</v>
      </c>
      <c r="C130" s="67">
        <v>60914</v>
      </c>
      <c r="D130" s="67"/>
      <c r="E130" s="78">
        <f>SUM(C130:D130)</f>
        <v>60914</v>
      </c>
      <c r="F130" s="67"/>
      <c r="G130" s="78">
        <f>SUM(E130:F130)</f>
        <v>60914</v>
      </c>
      <c r="H130" s="86">
        <f>311</f>
        <v>311</v>
      </c>
      <c r="I130" s="78">
        <f>SUM(G130:H130)</f>
        <v>61225</v>
      </c>
      <c r="J130" s="86"/>
      <c r="K130" s="78">
        <f>SUM(I130:J130)</f>
        <v>61225</v>
      </c>
    </row>
    <row r="131" spans="1:11">
      <c r="A131" s="68"/>
      <c r="B131" s="69" t="s">
        <v>175</v>
      </c>
      <c r="C131" s="70">
        <f>C11+C56+C130</f>
        <v>882678.5</v>
      </c>
      <c r="D131" s="70">
        <f>D11+D56+D130</f>
        <v>209000</v>
      </c>
      <c r="E131" s="87">
        <f>SUM(C131:D131)</f>
        <v>1091678.5</v>
      </c>
      <c r="F131" s="87">
        <f>F11+F56+F130</f>
        <v>1666.4</v>
      </c>
      <c r="G131" s="87">
        <f>SUM(E131:F131)</f>
        <v>1093344.8999999999</v>
      </c>
      <c r="H131" s="87">
        <f>H11+H56+H130</f>
        <v>131511.5</v>
      </c>
      <c r="I131" s="87">
        <f>SUM(G131:H131)</f>
        <v>1224856.3999999999</v>
      </c>
      <c r="J131" s="87">
        <f>J11+J56+J130</f>
        <v>10115.82591</v>
      </c>
      <c r="K131" s="87">
        <f>SUM(I131:J131)</f>
        <v>1234972.2259099998</v>
      </c>
    </row>
    <row r="133" spans="1:11">
      <c r="C133" s="72"/>
    </row>
    <row r="136" spans="1:11">
      <c r="C136" s="73"/>
    </row>
    <row r="137" spans="1:11">
      <c r="C137" s="72"/>
    </row>
  </sheetData>
  <mergeCells count="12">
    <mergeCell ref="G8:G10"/>
    <mergeCell ref="H8:H10"/>
    <mergeCell ref="I8:I10"/>
    <mergeCell ref="J8:J10"/>
    <mergeCell ref="K8:K10"/>
    <mergeCell ref="A6:C6"/>
    <mergeCell ref="A8:A10"/>
    <mergeCell ref="B8:B10"/>
    <mergeCell ref="C8:C10"/>
    <mergeCell ref="D8:D10"/>
    <mergeCell ref="E8:E10"/>
    <mergeCell ref="F8:F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GolikOS</cp:lastModifiedBy>
  <cp:lastPrinted>2010-08-11T10:00:16Z</cp:lastPrinted>
  <dcterms:created xsi:type="dcterms:W3CDTF">2009-01-12T03:44:46Z</dcterms:created>
  <dcterms:modified xsi:type="dcterms:W3CDTF">2010-08-20T03:26:29Z</dcterms:modified>
</cp:coreProperties>
</file>